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drawings/drawing14.xml" ContentType="application/vnd.openxmlformats-officedocument.drawing+xml"/>
  <Override PartName="/xl/comments14.xml" ContentType="application/vnd.openxmlformats-officedocument.spreadsheetml.comments+xml"/>
  <Override PartName="/xl/drawings/drawing15.xml" ContentType="application/vnd.openxmlformats-officedocument.drawing+xml"/>
  <Override PartName="/xl/comments15.xml" ContentType="application/vnd.openxmlformats-officedocument.spreadsheetml.comments+xml"/>
  <Override PartName="/xl/drawings/drawing16.xml" ContentType="application/vnd.openxmlformats-officedocument.drawing+xml"/>
  <Override PartName="/xl/comments1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840" firstSheet="6" activeTab="15"/>
  </bookViews>
  <sheets>
    <sheet name="серпень 21" sheetId="2" r:id="rId1"/>
    <sheet name="вересень 21" sheetId="3" r:id="rId2"/>
    <sheet name="жовтень 21" sheetId="4" r:id="rId3"/>
    <sheet name="лис21" sheetId="5" r:id="rId4"/>
    <sheet name="гру21" sheetId="6" r:id="rId5"/>
    <sheet name="січ22" sheetId="7" r:id="rId6"/>
    <sheet name="бер22" sheetId="8" r:id="rId7"/>
    <sheet name="кві22" sheetId="9" r:id="rId8"/>
    <sheet name="тра22" sheetId="10" r:id="rId9"/>
    <sheet name="чер22" sheetId="11" r:id="rId10"/>
    <sheet name="лип22" sheetId="12" r:id="rId11"/>
    <sheet name="серп22" sheetId="13" r:id="rId12"/>
    <sheet name="вер22" sheetId="14" r:id="rId13"/>
    <sheet name="жов22" sheetId="15" r:id="rId14"/>
    <sheet name="лис22" sheetId="16" r:id="rId15"/>
    <sheet name="гру22" sheetId="17" r:id="rId16"/>
  </sheets>
  <definedNames>
    <definedName name="_xlnm.Print_Area" localSheetId="12">вер22!$A$1:$L$45</definedName>
    <definedName name="_xlnm.Print_Area" localSheetId="15">гру22!$A$1:$L$45</definedName>
    <definedName name="_xlnm.Print_Area" localSheetId="13">жов22!$A$1:$L$45</definedName>
    <definedName name="_xlnm.Print_Area" localSheetId="14">лис22!$A$1:$L$45</definedName>
    <definedName name="_xlnm.Print_Area" localSheetId="11">серп22!$A$1:$L$45</definedName>
    <definedName name="_xlnm.Print_Area" localSheetId="0">'серпень 21'!$A$1:$L$44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7" l="1"/>
  <c r="K26" i="17" l="1"/>
  <c r="G26" i="17"/>
  <c r="K27" i="17"/>
  <c r="G27" i="17"/>
  <c r="K27" i="16"/>
  <c r="G27" i="16"/>
  <c r="G27" i="15"/>
  <c r="G26" i="14"/>
  <c r="J32" i="17" l="1"/>
  <c r="L33" i="17" l="1"/>
  <c r="K33" i="17"/>
  <c r="K34" i="17" s="1"/>
  <c r="J33" i="17"/>
  <c r="G33" i="17"/>
  <c r="K30" i="17"/>
  <c r="J30" i="17"/>
  <c r="F30" i="17" s="1"/>
  <c r="G30" i="17"/>
  <c r="J27" i="17"/>
  <c r="F27" i="17" s="1"/>
  <c r="L34" i="17"/>
  <c r="F32" i="17"/>
  <c r="F29" i="17"/>
  <c r="F26" i="17"/>
  <c r="F24" i="17"/>
  <c r="F23" i="17"/>
  <c r="F34" i="17" l="1"/>
  <c r="J34" i="17"/>
  <c r="G34" i="17"/>
  <c r="F33" i="16"/>
  <c r="F34" i="16"/>
  <c r="L33" i="16"/>
  <c r="L34" i="16"/>
  <c r="K34" i="16"/>
  <c r="F34" i="14"/>
  <c r="G34" i="15"/>
  <c r="G33" i="15"/>
  <c r="K33" i="16"/>
  <c r="K29" i="15"/>
  <c r="G29" i="15"/>
  <c r="J33" i="16"/>
  <c r="G33" i="16"/>
  <c r="K30" i="16"/>
  <c r="J30" i="16"/>
  <c r="G30" i="16"/>
  <c r="J27" i="16"/>
  <c r="F27" i="16" s="1"/>
  <c r="F32" i="16"/>
  <c r="J34" i="16"/>
  <c r="F26" i="16"/>
  <c r="F24" i="16"/>
  <c r="F23" i="16"/>
  <c r="G34" i="16" l="1"/>
  <c r="F30" i="16"/>
  <c r="F29" i="16"/>
  <c r="K32" i="15"/>
  <c r="G32" i="15"/>
  <c r="K33" i="15" l="1"/>
  <c r="J33" i="15"/>
  <c r="K30" i="15"/>
  <c r="J30" i="15"/>
  <c r="G30" i="15"/>
  <c r="K27" i="15"/>
  <c r="J27" i="15"/>
  <c r="L34" i="15" l="1"/>
  <c r="K34" i="15"/>
  <c r="F33" i="15"/>
  <c r="F32" i="15"/>
  <c r="J34" i="15"/>
  <c r="F29" i="15"/>
  <c r="F27" i="15"/>
  <c r="F26" i="15"/>
  <c r="F24" i="15"/>
  <c r="F23" i="15"/>
  <c r="F30" i="15" l="1"/>
  <c r="F34" i="15" s="1"/>
  <c r="L34" i="14" l="1"/>
  <c r="K34" i="14"/>
  <c r="G34" i="14"/>
  <c r="F26" i="14" l="1"/>
  <c r="F29" i="14"/>
  <c r="K33" i="14"/>
  <c r="G33" i="14"/>
  <c r="J33" i="14" l="1"/>
  <c r="G29" i="14"/>
  <c r="G30" i="14"/>
  <c r="K30" i="14"/>
  <c r="J30" i="14"/>
  <c r="K27" i="14"/>
  <c r="J27" i="14"/>
  <c r="G27" i="14"/>
  <c r="F27" i="14" s="1"/>
  <c r="G27" i="12"/>
  <c r="F27" i="12"/>
  <c r="F26" i="13"/>
  <c r="F27" i="13"/>
  <c r="J34" i="14" l="1"/>
  <c r="F30" i="14"/>
  <c r="F23" i="14"/>
  <c r="F33" i="14"/>
  <c r="F32" i="14" l="1"/>
  <c r="J32" i="13"/>
  <c r="J33" i="13"/>
  <c r="G34" i="11" l="1"/>
  <c r="F24" i="14" l="1"/>
  <c r="K34" i="13" l="1"/>
  <c r="F24" i="13"/>
  <c r="K34" i="12" l="1"/>
  <c r="K33" i="13"/>
  <c r="J34" i="13"/>
  <c r="G33" i="13"/>
  <c r="K30" i="13"/>
  <c r="J30" i="13"/>
  <c r="G30" i="13"/>
  <c r="K27" i="13"/>
  <c r="J27" i="13"/>
  <c r="G27" i="13"/>
  <c r="G34" i="13" l="1"/>
  <c r="L34" i="13"/>
  <c r="F33" i="13"/>
  <c r="F32" i="13"/>
  <c r="F29" i="13"/>
  <c r="F23" i="13"/>
  <c r="F30" i="13" l="1"/>
  <c r="F34" i="13" s="1"/>
  <c r="K33" i="12" l="1"/>
  <c r="J33" i="12"/>
  <c r="G33" i="12"/>
  <c r="K30" i="12"/>
  <c r="J30" i="12"/>
  <c r="G30" i="12"/>
  <c r="K27" i="12"/>
  <c r="J27" i="12"/>
  <c r="L34" i="12" l="1"/>
  <c r="J34" i="12"/>
  <c r="G34" i="12"/>
  <c r="F33" i="12"/>
  <c r="F32" i="12"/>
  <c r="F30" i="12"/>
  <c r="F29" i="12"/>
  <c r="F26" i="12"/>
  <c r="F24" i="12"/>
  <c r="F23" i="12"/>
  <c r="F34" i="12" l="1"/>
  <c r="L34" i="11" l="1"/>
  <c r="J34" i="11"/>
  <c r="F33" i="11"/>
  <c r="F30" i="11"/>
  <c r="F27" i="11"/>
  <c r="F32" i="11" l="1"/>
  <c r="K34" i="11"/>
  <c r="F29" i="11" l="1"/>
  <c r="F26" i="11"/>
  <c r="F24" i="11"/>
  <c r="F23" i="11" l="1"/>
  <c r="F34" i="11" s="1"/>
  <c r="F27" i="10" l="1"/>
  <c r="G34" i="10"/>
  <c r="J34" i="10"/>
  <c r="K34" i="10"/>
  <c r="F33" i="10"/>
  <c r="F30" i="10"/>
  <c r="K34" i="9"/>
  <c r="L34" i="9"/>
  <c r="L34" i="10"/>
  <c r="F32" i="10"/>
  <c r="F29" i="10"/>
  <c r="F26" i="10"/>
  <c r="F24" i="10"/>
  <c r="F23" i="10" l="1"/>
  <c r="F34" i="10" s="1"/>
  <c r="J34" i="9" l="1"/>
  <c r="G34" i="9"/>
  <c r="F33" i="9"/>
  <c r="F30" i="9"/>
  <c r="F27" i="9"/>
  <c r="F32" i="9" l="1"/>
  <c r="F23" i="9" l="1"/>
  <c r="F34" i="9" s="1"/>
  <c r="K34" i="8" l="1"/>
  <c r="J34" i="8"/>
  <c r="G34" i="8"/>
  <c r="F33" i="8"/>
  <c r="F30" i="8"/>
  <c r="F32" i="8" l="1"/>
  <c r="F29" i="8" l="1"/>
  <c r="F26" i="8"/>
  <c r="F24" i="8"/>
  <c r="F23" i="8" l="1"/>
  <c r="F34" i="8" s="1"/>
  <c r="F33" i="7" l="1"/>
  <c r="F30" i="7"/>
  <c r="F27" i="7"/>
  <c r="F26" i="7"/>
  <c r="L34" i="7"/>
  <c r="K34" i="7"/>
  <c r="J34" i="7"/>
  <c r="G34" i="7"/>
  <c r="F32" i="7"/>
  <c r="F29" i="7"/>
  <c r="F24" i="7"/>
  <c r="F34" i="7" l="1"/>
  <c r="F23" i="7"/>
  <c r="L34" i="6" l="1"/>
  <c r="K34" i="6"/>
  <c r="J34" i="6"/>
  <c r="G34" i="6"/>
  <c r="F33" i="6"/>
  <c r="F30" i="6"/>
  <c r="F27" i="6"/>
  <c r="F24" i="6" l="1"/>
  <c r="F32" i="6"/>
  <c r="F29" i="6"/>
  <c r="F26" i="6"/>
  <c r="F23" i="6" l="1"/>
  <c r="F34" i="6" s="1"/>
  <c r="L34" i="5" l="1"/>
  <c r="K34" i="5"/>
  <c r="J34" i="5"/>
  <c r="G34" i="5"/>
  <c r="F33" i="5"/>
  <c r="F30" i="5"/>
  <c r="F27" i="5"/>
  <c r="F24" i="5" l="1"/>
  <c r="F32" i="5"/>
  <c r="F29" i="5" l="1"/>
  <c r="F23" i="5" l="1"/>
  <c r="F34" i="5" s="1"/>
  <c r="L34" i="4" l="1"/>
  <c r="K34" i="4"/>
  <c r="J34" i="4"/>
  <c r="G34" i="4"/>
  <c r="F33" i="4"/>
  <c r="F30" i="4"/>
  <c r="F27" i="4"/>
  <c r="F24" i="4" l="1"/>
  <c r="F32" i="4"/>
  <c r="F29" i="4"/>
  <c r="F26" i="4"/>
  <c r="F23" i="4" l="1"/>
  <c r="F34" i="4" s="1"/>
  <c r="F33" i="3" l="1"/>
  <c r="F30" i="3"/>
  <c r="F27" i="3"/>
  <c r="G34" i="3"/>
  <c r="J34" i="3"/>
  <c r="K34" i="3"/>
  <c r="L34" i="3" l="1"/>
  <c r="F34" i="3" s="1"/>
  <c r="F32" i="3" l="1"/>
  <c r="F29" i="3"/>
  <c r="F26" i="3"/>
  <c r="F24" i="3"/>
  <c r="F23" i="3" l="1"/>
  <c r="K34" i="2" l="1"/>
  <c r="J34" i="2"/>
  <c r="G34" i="2"/>
  <c r="F33" i="2"/>
  <c r="F32" i="2"/>
  <c r="F29" i="2"/>
  <c r="F27" i="2"/>
  <c r="F26" i="2"/>
  <c r="F24" i="2"/>
  <c r="F34" i="2" s="1"/>
  <c r="F23" i="2"/>
</calcChain>
</file>

<file path=xl/comments1.xml><?xml version="1.0" encoding="utf-8"?>
<comments xmlns="http://schemas.openxmlformats.org/spreadsheetml/2006/main">
  <authors>
    <author>Автор</author>
  </authors>
  <commentList>
    <comment ref="F21" authorId="0" shapeId="0">
      <text>
        <r>
          <rPr>
            <b/>
            <sz val="8"/>
            <color indexed="81"/>
            <rFont val="Tahoma"/>
            <family val="2"/>
            <charset val="204"/>
          </rPr>
          <t>Зачення в колонку підставляється автоматично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Автор</author>
  </authors>
  <commentList>
    <comment ref="F21" authorId="0" shapeId="0">
      <text>
        <r>
          <rPr>
            <b/>
            <sz val="8"/>
            <color indexed="81"/>
            <rFont val="Tahoma"/>
            <family val="2"/>
            <charset val="204"/>
          </rPr>
          <t>Зачення в колонку підставляється автоматично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Автор</author>
  </authors>
  <commentList>
    <comment ref="F21" authorId="0" shapeId="0">
      <text>
        <r>
          <rPr>
            <b/>
            <sz val="8"/>
            <color indexed="81"/>
            <rFont val="Tahoma"/>
            <family val="2"/>
            <charset val="204"/>
          </rPr>
          <t>Зачення в колонку підставляється автоматично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Автор</author>
  </authors>
  <commentList>
    <comment ref="F21" authorId="0" shapeId="0">
      <text>
        <r>
          <rPr>
            <b/>
            <sz val="8"/>
            <color indexed="81"/>
            <rFont val="Tahoma"/>
            <family val="2"/>
            <charset val="204"/>
          </rPr>
          <t>Зачення в колонку підставляється автоматично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Автор</author>
  </authors>
  <commentList>
    <comment ref="F21" authorId="0" shapeId="0">
      <text>
        <r>
          <rPr>
            <b/>
            <sz val="8"/>
            <color indexed="81"/>
            <rFont val="Tahoma"/>
            <family val="2"/>
            <charset val="204"/>
          </rPr>
          <t>Зачення в колонку підставляється автоматично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Автор</author>
  </authors>
  <commentList>
    <comment ref="F21" authorId="0" shapeId="0">
      <text>
        <r>
          <rPr>
            <b/>
            <sz val="8"/>
            <color indexed="81"/>
            <rFont val="Tahoma"/>
            <family val="2"/>
            <charset val="204"/>
          </rPr>
          <t>Зачення в колонку підставляється автоматично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Автор</author>
  </authors>
  <commentList>
    <comment ref="F21" authorId="0" shapeId="0">
      <text>
        <r>
          <rPr>
            <b/>
            <sz val="8"/>
            <color indexed="81"/>
            <rFont val="Tahoma"/>
            <family val="2"/>
            <charset val="204"/>
          </rPr>
          <t>Зачення в колонку підставляється автоматично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Автор</author>
  </authors>
  <commentList>
    <comment ref="F21" authorId="0" shapeId="0">
      <text>
        <r>
          <rPr>
            <b/>
            <sz val="8"/>
            <color indexed="81"/>
            <rFont val="Tahoma"/>
            <family val="2"/>
            <charset val="204"/>
          </rPr>
          <t>Зачення в колонку підставляється автоматично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F21" authorId="0" shapeId="0">
      <text>
        <r>
          <rPr>
            <b/>
            <sz val="8"/>
            <color indexed="81"/>
            <rFont val="Tahoma"/>
            <family val="2"/>
            <charset val="204"/>
          </rPr>
          <t>Зачення в колонку підставляється автоматично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F21" authorId="0" shapeId="0">
      <text>
        <r>
          <rPr>
            <b/>
            <sz val="8"/>
            <color indexed="81"/>
            <rFont val="Tahoma"/>
            <family val="2"/>
            <charset val="204"/>
          </rPr>
          <t>Зачення в колонку підставляється автоматично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F21" authorId="0" shapeId="0">
      <text>
        <r>
          <rPr>
            <b/>
            <sz val="8"/>
            <color indexed="81"/>
            <rFont val="Tahoma"/>
            <family val="2"/>
            <charset val="204"/>
          </rPr>
          <t>Зачення в колонку підставляється автоматично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F21" authorId="0" shapeId="0">
      <text>
        <r>
          <rPr>
            <b/>
            <sz val="8"/>
            <color indexed="81"/>
            <rFont val="Tahoma"/>
            <family val="2"/>
            <charset val="204"/>
          </rPr>
          <t>Зачення в колонку підставляється автоматично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F21" authorId="0" shapeId="0">
      <text>
        <r>
          <rPr>
            <b/>
            <sz val="8"/>
            <color indexed="81"/>
            <rFont val="Tahoma"/>
            <family val="2"/>
            <charset val="204"/>
          </rPr>
          <t>Зачення в колонку підставляється автоматично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Автор</author>
  </authors>
  <commentList>
    <comment ref="F21" authorId="0" shapeId="0">
      <text>
        <r>
          <rPr>
            <b/>
            <sz val="8"/>
            <color indexed="81"/>
            <rFont val="Tahoma"/>
            <family val="2"/>
            <charset val="204"/>
          </rPr>
          <t>Зачення в колонку підставляється автоматично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Автор</author>
  </authors>
  <commentList>
    <comment ref="F21" authorId="0" shapeId="0">
      <text>
        <r>
          <rPr>
            <b/>
            <sz val="8"/>
            <color indexed="81"/>
            <rFont val="Tahoma"/>
            <family val="2"/>
            <charset val="204"/>
          </rPr>
          <t>Зачення в колонку підставляється автоматично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Автор</author>
  </authors>
  <commentList>
    <comment ref="F21" authorId="0" shapeId="0">
      <text>
        <r>
          <rPr>
            <b/>
            <sz val="8"/>
            <color indexed="81"/>
            <rFont val="Tahoma"/>
            <family val="2"/>
            <charset val="204"/>
          </rPr>
          <t>Зачення в колонку підставляється автоматично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<sst xmlns="http://schemas.openxmlformats.org/spreadsheetml/2006/main" count="1470" uniqueCount="83">
  <si>
    <t>ЗАТВЕРДЖЕНО
рішення виконавчого комітету Боярської міської ради 
від 12 березня 2020 року №14/6</t>
  </si>
  <si>
    <t>ЗВІТНІСТЬ</t>
  </si>
  <si>
    <t xml:space="preserve"> за</t>
  </si>
  <si>
    <t>серпень</t>
  </si>
  <si>
    <t>року</t>
  </si>
  <si>
    <t/>
  </si>
  <si>
    <t>(місяць)</t>
  </si>
  <si>
    <t>Подають</t>
  </si>
  <si>
    <t>Термін подання</t>
  </si>
  <si>
    <t>до 25 числа місяця, наступного за звітним періодом</t>
  </si>
  <si>
    <t xml:space="preserve">(місячна) </t>
  </si>
  <si>
    <t>Респондент:</t>
  </si>
  <si>
    <t>(поштовий індекс, область / Автономна Республіка Крим, район, населений пункт, вулиця / провулок, площа тощо, № будинку / корпусу, №  квартири / офіса)</t>
  </si>
  <si>
    <t>Показники</t>
  </si>
  <si>
    <t>Одиниця
виміру</t>
  </si>
  <si>
    <t>Код
рядка</t>
  </si>
  <si>
    <t>Разом</t>
  </si>
  <si>
    <t xml:space="preserve">У тому числі основними споживачами </t>
  </si>
  <si>
    <t>у тому числі</t>
  </si>
  <si>
    <t>населення, усього</t>
  </si>
  <si>
    <t>населення, пільги</t>
  </si>
  <si>
    <t>населення, субсидії</t>
  </si>
  <si>
    <t xml:space="preserve">бюджетні установи </t>
  </si>
  <si>
    <t>інші</t>
  </si>
  <si>
    <t>А</t>
  </si>
  <si>
    <t>Б</t>
  </si>
  <si>
    <t>В</t>
  </si>
  <si>
    <t>2.1</t>
  </si>
  <si>
    <t>2.2</t>
  </si>
  <si>
    <t xml:space="preserve">           на початок року</t>
  </si>
  <si>
    <t>тис. грн</t>
  </si>
  <si>
    <t>01</t>
  </si>
  <si>
    <t xml:space="preserve">           на початок звітного місяця</t>
  </si>
  <si>
    <t>02</t>
  </si>
  <si>
    <t xml:space="preserve">           за звітний місяць</t>
  </si>
  <si>
    <t>тис. м³</t>
  </si>
  <si>
    <t>03</t>
  </si>
  <si>
    <t xml:space="preserve">           з початку  року</t>
  </si>
  <si>
    <t>04</t>
  </si>
  <si>
    <t>05</t>
  </si>
  <si>
    <t>06</t>
  </si>
  <si>
    <t xml:space="preserve">           за звітний місяць, усього</t>
  </si>
  <si>
    <t>07</t>
  </si>
  <si>
    <t xml:space="preserve">           з початку року, усього</t>
  </si>
  <si>
    <t>08</t>
  </si>
  <si>
    <t>09</t>
  </si>
  <si>
    <t xml:space="preserve">(підпис керівника) </t>
  </si>
  <si>
    <t xml:space="preserve">   М.П.</t>
  </si>
  <si>
    <t>(ініціали, прізвище)</t>
  </si>
  <si>
    <t>Головний бухгалтер</t>
  </si>
  <si>
    <t xml:space="preserve">(підпис головного бухгалтера) </t>
  </si>
  <si>
    <t>Бухгалтер</t>
  </si>
  <si>
    <r>
      <t xml:space="preserve">(підпис виконавця)       </t>
    </r>
    <r>
      <rPr>
        <sz val="12"/>
        <color indexed="9"/>
        <rFont val="Arial Cyr"/>
        <family val="1"/>
        <charset val="204"/>
      </rPr>
      <t xml:space="preserve">   .</t>
    </r>
  </si>
  <si>
    <t>Головний економіст</t>
  </si>
  <si>
    <t xml:space="preserve">(підпис головного економіста/економіста ) </t>
  </si>
  <si>
    <t>Звіт про розрахунки за централізоване водовідведення</t>
  </si>
  <si>
    <t>Форма № 3-водовідведення</t>
  </si>
  <si>
    <t>Суб'єкти господарювання, що підпорядковані органам місцевого самоврядування, вид діяльності, яких централізоване водопостачання та централізоване водовідведення
Виконавчий комітет Боярської міської ради
місцезнаходження:  08150, м. Боярка, вул. Грушевського М., 39
електронна адреса: boyarka-rada@ukr.net</t>
  </si>
  <si>
    <t>Найменування:   КП " Боярка - Водоканал"</t>
  </si>
  <si>
    <t>інші господарства</t>
  </si>
  <si>
    <t>Заборгованість споживачів за послуги з централізованого водовідведення</t>
  </si>
  <si>
    <t>Обсяг реалізації послуг з централізованого водовідведення</t>
  </si>
  <si>
    <t>Вартість реалізації послуг з централізованого водовідведення</t>
  </si>
  <si>
    <t>Оплата наданих послуг з централізованого водовідведення</t>
  </si>
  <si>
    <t>Заборгованість споживачів за послуги з централізованого водовідведення на кінець звітного періоду</t>
  </si>
  <si>
    <t>Директор КП " Боярка-Водоканал"</t>
  </si>
  <si>
    <t xml:space="preserve">                                          Андрій МИХЕЄНКО</t>
  </si>
  <si>
    <t>Олена КУРЗЕНЄВА</t>
  </si>
  <si>
    <t>Тетяна РУБАН</t>
  </si>
  <si>
    <t>Раїса ДЕРЕМЕДВЕДЬ</t>
  </si>
  <si>
    <t>адреса для листів Київська обл. м.Боярка,Білогородська,13</t>
  </si>
  <si>
    <r>
      <t xml:space="preserve">Місцезнаходження: </t>
    </r>
    <r>
      <rPr>
        <b/>
        <sz val="11"/>
        <rFont val="Times New Roman"/>
        <family val="1"/>
        <charset val="204"/>
      </rPr>
      <t>08154 Київська обл., м. Боярка, Білогородська, 13</t>
    </r>
  </si>
  <si>
    <t>вересень</t>
  </si>
  <si>
    <t>жовтень</t>
  </si>
  <si>
    <t>листопад</t>
  </si>
  <si>
    <t>грудень</t>
  </si>
  <si>
    <t>січень</t>
  </si>
  <si>
    <t>березень</t>
  </si>
  <si>
    <t>квітень</t>
  </si>
  <si>
    <t>травень</t>
  </si>
  <si>
    <t>липень</t>
  </si>
  <si>
    <t>Наталія ПАВЛЕНКО</t>
  </si>
  <si>
    <t xml:space="preserve">                                  Андрій МИХЕЄНКО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</si>
</sst>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"/>
    <numFmt numFmtId="165" formatCode="#,##0.000"/>
    <numFmt numFmtId="166" formatCode="#,##0.0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color indexed="16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5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indexed="60"/>
      <name val="Vrinda"/>
      <family val="2"/>
    </font>
    <font>
      <b/>
      <sz val="14"/>
      <color indexed="60"/>
      <name val="Times New Roman"/>
      <family val="1"/>
      <charset val="204"/>
    </font>
    <font>
      <b/>
      <sz val="12"/>
      <color indexed="60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indexed="9"/>
      <name val="Arial Cyr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0"/>
      </bottom>
      <diagonal/>
    </border>
    <border>
      <left/>
      <right/>
      <top style="thin">
        <color indexed="6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0"/>
      </bottom>
      <diagonal/>
    </border>
    <border>
      <left/>
      <right style="medium">
        <color indexed="64"/>
      </right>
      <top style="hair">
        <color indexed="64"/>
      </top>
      <bottom style="hair">
        <color indexed="60"/>
      </bottom>
      <diagonal/>
    </border>
    <border>
      <left/>
      <right/>
      <top style="hair">
        <color indexed="60"/>
      </top>
      <bottom style="hair">
        <color indexed="60"/>
      </bottom>
      <diagonal/>
    </border>
    <border>
      <left/>
      <right style="medium">
        <color indexed="64"/>
      </right>
      <top style="hair">
        <color indexed="60"/>
      </top>
      <bottom style="hair">
        <color indexed="60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4">
    <xf numFmtId="0" fontId="0" fillId="0" borderId="0" xfId="0"/>
    <xf numFmtId="0" fontId="2" fillId="2" borderId="0" xfId="0" applyFont="1" applyFill="1"/>
    <xf numFmtId="0" fontId="6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right"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left" vertical="top"/>
      <protection hidden="1"/>
    </xf>
    <xf numFmtId="0" fontId="9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2" borderId="1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12" fillId="2" borderId="6" xfId="0" applyFont="1" applyFill="1" applyBorder="1"/>
    <xf numFmtId="0" fontId="13" fillId="2" borderId="15" xfId="0" applyFont="1" applyFill="1" applyBorder="1" applyProtection="1">
      <protection locked="0"/>
    </xf>
    <xf numFmtId="0" fontId="14" fillId="2" borderId="15" xfId="0" applyFont="1" applyFill="1" applyBorder="1" applyProtection="1">
      <protection locked="0"/>
    </xf>
    <xf numFmtId="0" fontId="14" fillId="2" borderId="15" xfId="0" applyFont="1" applyFill="1" applyBorder="1" applyAlignment="1" applyProtection="1">
      <alignment horizontal="left" vertical="center" wrapText="1"/>
      <protection locked="0"/>
    </xf>
    <xf numFmtId="0" fontId="14" fillId="2" borderId="16" xfId="0" applyFont="1" applyFill="1" applyBorder="1" applyAlignment="1" applyProtection="1">
      <alignment horizontal="left" vertical="center" wrapText="1"/>
      <protection locked="0"/>
    </xf>
    <xf numFmtId="0" fontId="12" fillId="2" borderId="14" xfId="0" applyFont="1" applyFill="1" applyBorder="1" applyAlignment="1">
      <alignment horizontal="left"/>
    </xf>
    <xf numFmtId="0" fontId="14" fillId="2" borderId="17" xfId="0" applyFont="1" applyFill="1" applyBorder="1" applyAlignment="1" applyProtection="1">
      <alignment horizontal="left"/>
      <protection locked="0"/>
    </xf>
    <xf numFmtId="0" fontId="14" fillId="2" borderId="18" xfId="0" applyFont="1" applyFill="1" applyBorder="1" applyProtection="1">
      <protection locked="0"/>
    </xf>
    <xf numFmtId="0" fontId="14" fillId="2" borderId="19" xfId="0" applyFont="1" applyFill="1" applyBorder="1" applyAlignment="1" applyProtection="1">
      <alignment horizontal="left"/>
      <protection locked="0"/>
    </xf>
    <xf numFmtId="0" fontId="15" fillId="0" borderId="19" xfId="0" applyFont="1" applyBorder="1" applyAlignment="1" applyProtection="1">
      <alignment horizontal="left"/>
      <protection locked="0"/>
    </xf>
    <xf numFmtId="0" fontId="14" fillId="2" borderId="20" xfId="0" applyFont="1" applyFill="1" applyBorder="1" applyAlignment="1" applyProtection="1">
      <alignment horizontal="left" vertical="center" wrapText="1"/>
      <protection locked="0"/>
    </xf>
    <xf numFmtId="0" fontId="2" fillId="2" borderId="21" xfId="0" applyFont="1" applyFill="1" applyBorder="1"/>
    <xf numFmtId="0" fontId="3" fillId="2" borderId="12" xfId="0" applyFont="1" applyFill="1" applyBorder="1" applyAlignment="1">
      <alignment wrapText="1"/>
    </xf>
    <xf numFmtId="0" fontId="2" fillId="2" borderId="0" xfId="0" applyFont="1" applyFill="1" applyAlignment="1">
      <alignment horizontal="center"/>
    </xf>
    <xf numFmtId="0" fontId="2" fillId="2" borderId="11" xfId="0" applyFont="1" applyFill="1" applyBorder="1"/>
    <xf numFmtId="0" fontId="12" fillId="2" borderId="0" xfId="0" applyFont="1" applyFill="1"/>
    <xf numFmtId="0" fontId="9" fillId="2" borderId="31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49" fontId="9" fillId="2" borderId="31" xfId="0" applyNumberFormat="1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164" fontId="9" fillId="2" borderId="33" xfId="0" applyNumberFormat="1" applyFont="1" applyFill="1" applyBorder="1" applyAlignment="1">
      <alignment horizontal="right" vertical="center" indent="1"/>
    </xf>
    <xf numFmtId="164" fontId="9" fillId="2" borderId="16" xfId="0" applyNumberFormat="1" applyFont="1" applyFill="1" applyBorder="1" applyAlignment="1">
      <alignment horizontal="right" vertical="center" indent="1"/>
    </xf>
    <xf numFmtId="0" fontId="17" fillId="0" borderId="0" xfId="0" applyFont="1"/>
    <xf numFmtId="0" fontId="9" fillId="2" borderId="36" xfId="0" applyFont="1" applyFill="1" applyBorder="1" applyAlignment="1">
      <alignment horizontal="center" vertical="center"/>
    </xf>
    <xf numFmtId="49" fontId="9" fillId="2" borderId="36" xfId="0" applyNumberFormat="1" applyFont="1" applyFill="1" applyBorder="1" applyAlignment="1">
      <alignment horizontal="center" vertical="center"/>
    </xf>
    <xf numFmtId="165" fontId="6" fillId="3" borderId="36" xfId="0" applyNumberFormat="1" applyFont="1" applyFill="1" applyBorder="1" applyAlignment="1">
      <alignment horizontal="right" vertical="center"/>
    </xf>
    <xf numFmtId="165" fontId="9" fillId="2" borderId="36" xfId="0" applyNumberFormat="1" applyFont="1" applyFill="1" applyBorder="1" applyAlignment="1" applyProtection="1">
      <alignment horizontal="right" vertical="center"/>
      <protection locked="0"/>
    </xf>
    <xf numFmtId="165" fontId="9" fillId="2" borderId="35" xfId="0" applyNumberFormat="1" applyFont="1" applyFill="1" applyBorder="1" applyAlignment="1" applyProtection="1">
      <alignment horizontal="right" vertical="center"/>
      <protection locked="0"/>
    </xf>
    <xf numFmtId="0" fontId="9" fillId="2" borderId="38" xfId="0" applyFont="1" applyFill="1" applyBorder="1" applyAlignment="1">
      <alignment horizontal="center" vertical="center"/>
    </xf>
    <xf numFmtId="49" fontId="9" fillId="2" borderId="38" xfId="0" applyNumberFormat="1" applyFont="1" applyFill="1" applyBorder="1" applyAlignment="1">
      <alignment horizontal="center" vertical="center"/>
    </xf>
    <xf numFmtId="165" fontId="6" fillId="3" borderId="38" xfId="0" applyNumberFormat="1" applyFont="1" applyFill="1" applyBorder="1" applyAlignment="1">
      <alignment horizontal="right" vertical="center"/>
    </xf>
    <xf numFmtId="165" fontId="9" fillId="2" borderId="37" xfId="0" applyNumberFormat="1" applyFont="1" applyFill="1" applyBorder="1" applyAlignment="1" applyProtection="1">
      <alignment horizontal="right" vertical="center"/>
      <protection locked="0"/>
    </xf>
    <xf numFmtId="49" fontId="9" fillId="2" borderId="33" xfId="0" applyNumberFormat="1" applyFont="1" applyFill="1" applyBorder="1" applyAlignment="1">
      <alignment horizontal="center" vertical="center"/>
    </xf>
    <xf numFmtId="165" fontId="6" fillId="2" borderId="33" xfId="0" applyNumberFormat="1" applyFont="1" applyFill="1" applyBorder="1" applyAlignment="1">
      <alignment horizontal="right" vertical="center" indent="1"/>
    </xf>
    <xf numFmtId="165" fontId="9" fillId="2" borderId="33" xfId="0" applyNumberFormat="1" applyFont="1" applyFill="1" applyBorder="1" applyAlignment="1">
      <alignment horizontal="right" vertical="center" indent="1"/>
    </xf>
    <xf numFmtId="165" fontId="9" fillId="2" borderId="16" xfId="0" applyNumberFormat="1" applyFont="1" applyFill="1" applyBorder="1" applyAlignment="1">
      <alignment horizontal="right" vertical="center" indent="1"/>
    </xf>
    <xf numFmtId="0" fontId="9" fillId="2" borderId="39" xfId="0" applyFont="1" applyFill="1" applyBorder="1" applyAlignment="1">
      <alignment horizontal="center" vertical="center"/>
    </xf>
    <xf numFmtId="49" fontId="9" fillId="2" borderId="39" xfId="0" applyNumberFormat="1" applyFont="1" applyFill="1" applyBorder="1" applyAlignment="1">
      <alignment horizontal="center" vertical="center"/>
    </xf>
    <xf numFmtId="165" fontId="9" fillId="2" borderId="38" xfId="0" applyNumberFormat="1" applyFont="1" applyFill="1" applyBorder="1" applyAlignment="1" applyProtection="1">
      <alignment horizontal="right" vertical="center"/>
      <protection locked="0"/>
    </xf>
    <xf numFmtId="165" fontId="9" fillId="2" borderId="40" xfId="0" applyNumberFormat="1" applyFont="1" applyFill="1" applyBorder="1" applyAlignment="1" applyProtection="1">
      <alignment horizontal="right" vertical="center"/>
      <protection locked="0"/>
    </xf>
    <xf numFmtId="165" fontId="6" fillId="2" borderId="31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/>
    <xf numFmtId="0" fontId="12" fillId="0" borderId="7" xfId="0" applyFont="1" applyBorder="1" applyAlignment="1" applyProtection="1">
      <alignment vertical="center" wrapText="1"/>
      <protection hidden="1"/>
    </xf>
    <xf numFmtId="0" fontId="12" fillId="0" borderId="7" xfId="0" applyFont="1" applyBorder="1" applyAlignment="1" applyProtection="1">
      <alignment horizontal="center" vertical="center"/>
      <protection hidden="1"/>
    </xf>
    <xf numFmtId="49" fontId="12" fillId="0" borderId="7" xfId="0" applyNumberFormat="1" applyFont="1" applyBorder="1" applyAlignment="1" applyProtection="1">
      <alignment horizontal="center" vertical="center"/>
      <protection hidden="1"/>
    </xf>
    <xf numFmtId="166" fontId="3" fillId="0" borderId="7" xfId="0" applyNumberFormat="1" applyFont="1" applyBorder="1" applyAlignment="1" applyProtection="1">
      <alignment horizontal="right" vertical="center"/>
      <protection hidden="1"/>
    </xf>
    <xf numFmtId="0" fontId="3" fillId="2" borderId="0" xfId="0" applyFont="1" applyFill="1" applyAlignment="1" applyProtection="1">
      <protection locked="0"/>
    </xf>
    <xf numFmtId="0" fontId="2" fillId="0" borderId="0" xfId="0" applyFont="1" applyProtection="1">
      <protection locked="0"/>
    </xf>
    <xf numFmtId="0" fontId="3" fillId="2" borderId="0" xfId="0" applyFont="1" applyFill="1" applyAlignment="1" applyProtection="1">
      <alignment vertical="top"/>
      <protection hidden="1"/>
    </xf>
    <xf numFmtId="49" fontId="3" fillId="0" borderId="0" xfId="0" applyNumberFormat="1" applyFont="1" applyAlignment="1"/>
    <xf numFmtId="0" fontId="3" fillId="2" borderId="0" xfId="0" applyFont="1" applyFill="1" applyAlignment="1" applyProtection="1">
      <alignment horizontal="left" vertical="top" wrapText="1"/>
      <protection locked="0"/>
    </xf>
    <xf numFmtId="0" fontId="3" fillId="2" borderId="0" xfId="0" applyFont="1" applyFill="1" applyAlignment="1" applyProtection="1">
      <alignment horizontal="center" vertical="top"/>
      <protection hidden="1"/>
    </xf>
    <xf numFmtId="0" fontId="3" fillId="2" borderId="0" xfId="0" applyFont="1" applyFill="1" applyAlignment="1" applyProtection="1">
      <alignment vertical="top"/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15" fillId="2" borderId="1" xfId="0" applyFont="1" applyFill="1" applyBorder="1" applyAlignment="1" applyProtection="1">
      <protection locked="0"/>
    </xf>
    <xf numFmtId="0" fontId="3" fillId="2" borderId="0" xfId="0" applyFont="1" applyFill="1" applyAlignment="1" applyProtection="1">
      <alignment vertical="top" wrapText="1"/>
      <protection locked="0"/>
    </xf>
    <xf numFmtId="0" fontId="19" fillId="0" borderId="0" xfId="0" applyFont="1"/>
    <xf numFmtId="165" fontId="6" fillId="2" borderId="42" xfId="1" applyNumberFormat="1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0" fontId="15" fillId="2" borderId="1" xfId="0" applyFont="1" applyFill="1" applyBorder="1" applyAlignment="1" applyProtection="1"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2" fillId="2" borderId="0" xfId="0" applyFont="1" applyFill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0" fontId="15" fillId="2" borderId="1" xfId="0" applyFont="1" applyFill="1" applyBorder="1" applyAlignment="1" applyProtection="1"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165" fontId="6" fillId="3" borderId="43" xfId="0" applyNumberFormat="1" applyFont="1" applyFill="1" applyBorder="1" applyAlignment="1">
      <alignment horizontal="right" vertical="center"/>
    </xf>
    <xf numFmtId="0" fontId="15" fillId="2" borderId="1" xfId="0" applyFont="1" applyFill="1" applyBorder="1" applyAlignment="1" applyProtection="1"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9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0" fontId="15" fillId="2" borderId="1" xfId="0" applyFont="1" applyFill="1" applyBorder="1" applyAlignment="1" applyProtection="1"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2" fillId="2" borderId="0" xfId="0" applyFont="1" applyFill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0" fontId="15" fillId="2" borderId="1" xfId="0" applyFont="1" applyFill="1" applyBorder="1" applyAlignment="1" applyProtection="1"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2" fillId="2" borderId="0" xfId="0" applyFont="1" applyFill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0" fontId="15" fillId="2" borderId="1" xfId="0" applyFont="1" applyFill="1" applyBorder="1" applyAlignment="1" applyProtection="1"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2" fillId="2" borderId="0" xfId="0" applyFont="1" applyFill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0" fontId="15" fillId="2" borderId="1" xfId="0" applyFont="1" applyFill="1" applyBorder="1" applyAlignment="1" applyProtection="1"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2" fillId="2" borderId="0" xfId="0" applyFont="1" applyFill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0" fontId="15" fillId="2" borderId="1" xfId="0" applyFont="1" applyFill="1" applyBorder="1" applyAlignment="1" applyProtection="1"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2" fillId="2" borderId="0" xfId="0" applyFont="1" applyFill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0" fontId="15" fillId="2" borderId="1" xfId="0" applyFont="1" applyFill="1" applyBorder="1" applyAlignment="1" applyProtection="1"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15" fillId="2" borderId="1" xfId="0" applyFont="1" applyFill="1" applyBorder="1" applyAlignment="1" applyProtection="1"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9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15" fillId="2" borderId="1" xfId="0" applyFont="1" applyFill="1" applyBorder="1" applyAlignment="1" applyProtection="1"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9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0" fontId="15" fillId="2" borderId="1" xfId="0" applyFont="1" applyFill="1" applyBorder="1" applyAlignment="1" applyProtection="1"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2" fillId="2" borderId="0" xfId="0" applyFont="1" applyFill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0" fontId="15" fillId="2" borderId="1" xfId="0" applyFont="1" applyFill="1" applyBorder="1" applyAlignment="1" applyProtection="1"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15" fillId="2" borderId="1" xfId="0" applyFont="1" applyFill="1" applyBorder="1" applyAlignment="1" applyProtection="1"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9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0" fontId="15" fillId="2" borderId="1" xfId="0" applyFont="1" applyFill="1" applyBorder="1" applyAlignment="1" applyProtection="1"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16" fillId="2" borderId="22" xfId="0" applyFont="1" applyFill="1" applyBorder="1" applyAlignment="1">
      <alignment horizontal="center" vertical="top" wrapText="1"/>
    </xf>
    <xf numFmtId="0" fontId="16" fillId="2" borderId="11" xfId="0" applyFont="1" applyFill="1" applyBorder="1" applyAlignment="1">
      <alignment horizontal="center" vertical="top" wrapText="1"/>
    </xf>
    <xf numFmtId="49" fontId="3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top" wrapText="1"/>
    </xf>
    <xf numFmtId="0" fontId="10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4" fillId="2" borderId="19" xfId="0" applyFont="1" applyFill="1" applyBorder="1" applyProtection="1">
      <protection locked="0"/>
    </xf>
    <xf numFmtId="0" fontId="14" fillId="2" borderId="20" xfId="0" applyFont="1" applyFill="1" applyBorder="1" applyProtection="1">
      <protection locked="0"/>
    </xf>
    <xf numFmtId="0" fontId="2" fillId="2" borderId="0" xfId="0" applyFont="1" applyFill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vertical="center"/>
    </xf>
    <xf numFmtId="0" fontId="9" fillId="2" borderId="35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vertical="center" wrapText="1"/>
    </xf>
    <xf numFmtId="0" fontId="9" fillId="2" borderId="16" xfId="0" applyFont="1" applyFill="1" applyBorder="1" applyAlignment="1">
      <alignment vertical="center" wrapText="1"/>
    </xf>
    <xf numFmtId="0" fontId="9" fillId="2" borderId="22" xfId="0" applyFont="1" applyFill="1" applyBorder="1" applyAlignment="1">
      <alignment vertical="center"/>
    </xf>
    <xf numFmtId="0" fontId="9" fillId="2" borderId="37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15" fillId="2" borderId="1" xfId="0" applyFont="1" applyFill="1" applyBorder="1" applyAlignment="1" applyProtection="1">
      <protection locked="0"/>
    </xf>
    <xf numFmtId="0" fontId="15" fillId="2" borderId="4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Alignment="1">
      <alignment horizontal="center" vertical="top"/>
    </xf>
    <xf numFmtId="0" fontId="15" fillId="2" borderId="41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</cellXfs>
  <cellStyles count="2">
    <cellStyle name="Звичайний" xfId="0" builtinId="0"/>
    <cellStyle name="Фінансовий" xfId="1" builtinId="3"/>
  </cellStyles>
  <dxfs count="241">
    <dxf>
      <font>
        <color theme="0" tint="-0.499984740745262"/>
      </font>
      <numFmt numFmtId="4" formatCode="#,##0.00"/>
    </dxf>
    <dxf>
      <font>
        <color theme="0" tint="-0.499984740745262"/>
      </font>
      <numFmt numFmtId="4" formatCode="#,##0.00"/>
    </dxf>
    <dxf>
      <font>
        <color theme="0" tint="-0.499984740745262"/>
      </font>
      <numFmt numFmtId="4" formatCode="#,##0.00"/>
    </dxf>
    <dxf>
      <font>
        <color theme="0" tint="-0.499984740745262"/>
      </font>
      <numFmt numFmtId="4" formatCode="#,##0.00"/>
    </dxf>
    <dxf>
      <font>
        <color theme="0" tint="-0.499984740745262"/>
      </font>
      <numFmt numFmtId="4" formatCode="#,##0.00"/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 tint="-0.499984740745262"/>
      </font>
      <numFmt numFmtId="4" formatCode="#,##0.00"/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 tint="-0.499984740745262"/>
      </font>
      <numFmt numFmtId="4" formatCode="#,##0.00"/>
    </dxf>
    <dxf>
      <font>
        <color theme="0" tint="-0.499984740745262"/>
      </font>
      <numFmt numFmtId="4" formatCode="#,##0.00"/>
    </dxf>
    <dxf>
      <font>
        <color theme="0" tint="-0.499984740745262"/>
      </font>
      <numFmt numFmtId="4" formatCode="#,##0.00"/>
    </dxf>
    <dxf>
      <font>
        <color theme="0" tint="-0.499984740745262"/>
      </font>
      <numFmt numFmtId="4" formatCode="#,##0.00"/>
    </dxf>
    <dxf>
      <font>
        <color theme="0" tint="-0.499984740745262"/>
      </font>
      <numFmt numFmtId="4" formatCode="#,##0.00"/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 tint="-0.499984740745262"/>
      </font>
      <numFmt numFmtId="4" formatCode="#,##0.00"/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 tint="-0.499984740745262"/>
      </font>
      <numFmt numFmtId="4" formatCode="#,##0.00"/>
    </dxf>
    <dxf>
      <font>
        <color theme="0" tint="-0.499984740745262"/>
      </font>
      <numFmt numFmtId="4" formatCode="#,##0.00"/>
    </dxf>
    <dxf>
      <font>
        <color theme="0" tint="-0.499984740745262"/>
      </font>
      <numFmt numFmtId="4" formatCode="#,##0.00"/>
    </dxf>
    <dxf>
      <font>
        <color theme="0" tint="-0.499984740745262"/>
      </font>
      <numFmt numFmtId="4" formatCode="#,##0.00"/>
    </dxf>
    <dxf>
      <font>
        <color theme="0" tint="-0.499984740745262"/>
      </font>
      <numFmt numFmtId="4" formatCode="#,##0.00"/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 tint="-0.499984740745262"/>
      </font>
      <numFmt numFmtId="4" formatCode="#,##0.00"/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 tint="-0.499984740745262"/>
      </font>
      <numFmt numFmtId="4" formatCode="#,##0.00"/>
    </dxf>
    <dxf>
      <font>
        <color theme="0" tint="-0.499984740745262"/>
      </font>
      <numFmt numFmtId="4" formatCode="#,##0.00"/>
    </dxf>
    <dxf>
      <font>
        <color theme="0" tint="-0.499984740745262"/>
      </font>
      <numFmt numFmtId="4" formatCode="#,##0.00"/>
    </dxf>
    <dxf>
      <font>
        <color theme="0" tint="-0.499984740745262"/>
      </font>
      <numFmt numFmtId="4" formatCode="#,##0.00"/>
    </dxf>
    <dxf>
      <font>
        <color theme="0" tint="-0.499984740745262"/>
      </font>
      <numFmt numFmtId="4" formatCode="#,##0.00"/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 tint="-0.499984740745262"/>
      </font>
      <numFmt numFmtId="4" formatCode="#,##0.00"/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 tint="-0.499984740745262"/>
      </font>
      <numFmt numFmtId="4" formatCode="#,##0.00"/>
    </dxf>
    <dxf>
      <font>
        <color theme="0" tint="-0.499984740745262"/>
      </font>
      <numFmt numFmtId="4" formatCode="#,##0.00"/>
    </dxf>
    <dxf>
      <font>
        <color theme="0" tint="-0.499984740745262"/>
      </font>
      <numFmt numFmtId="4" formatCode="#,##0.00"/>
    </dxf>
    <dxf>
      <font>
        <color theme="0" tint="-0.499984740745262"/>
      </font>
      <numFmt numFmtId="4" formatCode="#,##0.00"/>
    </dxf>
    <dxf>
      <font>
        <color theme="0" tint="-0.499984740745262"/>
      </font>
      <numFmt numFmtId="4" formatCode="#,##0.00"/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 tint="-0.499984740745262"/>
      </font>
      <numFmt numFmtId="4" formatCode="#,##0.00"/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 tint="-0.499984740745262"/>
      </font>
      <numFmt numFmtId="4" formatCode="#,##0.00"/>
    </dxf>
    <dxf>
      <font>
        <color theme="0" tint="-0.499984740745262"/>
      </font>
      <numFmt numFmtId="4" formatCode="#,##0.00"/>
    </dxf>
    <dxf>
      <font>
        <color theme="0" tint="-0.499984740745262"/>
      </font>
      <numFmt numFmtId="4" formatCode="#,##0.00"/>
    </dxf>
    <dxf>
      <font>
        <color theme="0" tint="-0.499984740745262"/>
      </font>
      <numFmt numFmtId="4" formatCode="#,##0.00"/>
    </dxf>
    <dxf>
      <font>
        <color theme="0" tint="-0.499984740745262"/>
      </font>
      <numFmt numFmtId="4" formatCode="#,##0.00"/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 tint="-0.499984740745262"/>
      </font>
      <numFmt numFmtId="4" formatCode="#,##0.00"/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 tint="-0.499984740745262"/>
      </font>
      <numFmt numFmtId="4" formatCode="#,##0.00"/>
    </dxf>
    <dxf>
      <font>
        <color theme="0" tint="-0.499984740745262"/>
      </font>
      <numFmt numFmtId="4" formatCode="#,##0.00"/>
    </dxf>
    <dxf>
      <font>
        <color theme="0" tint="-0.499984740745262"/>
      </font>
      <numFmt numFmtId="4" formatCode="#,##0.00"/>
    </dxf>
    <dxf>
      <font>
        <color theme="0" tint="-0.499984740745262"/>
      </font>
      <numFmt numFmtId="4" formatCode="#,##0.00"/>
    </dxf>
    <dxf>
      <font>
        <color theme="0" tint="-0.499984740745262"/>
      </font>
      <numFmt numFmtId="4" formatCode="#,##0.00"/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 tint="-0.499984740745262"/>
      </font>
      <numFmt numFmtId="4" formatCode="#,##0.00"/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 tint="-0.499984740745262"/>
      </font>
      <numFmt numFmtId="4" formatCode="#,##0.00"/>
    </dxf>
    <dxf>
      <font>
        <color theme="0" tint="-0.499984740745262"/>
      </font>
      <numFmt numFmtId="4" formatCode="#,##0.00"/>
    </dxf>
    <dxf>
      <font>
        <color theme="0" tint="-0.499984740745262"/>
      </font>
      <numFmt numFmtId="4" formatCode="#,##0.00"/>
    </dxf>
    <dxf>
      <font>
        <color theme="0" tint="-0.499984740745262"/>
      </font>
      <numFmt numFmtId="4" formatCode="#,##0.00"/>
    </dxf>
    <dxf>
      <font>
        <color theme="0" tint="-0.499984740745262"/>
      </font>
      <numFmt numFmtId="4" formatCode="#,##0.00"/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 tint="-0.499984740745262"/>
      </font>
      <numFmt numFmtId="4" formatCode="#,##0.00"/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 tint="-0.499984740745262"/>
      </font>
      <numFmt numFmtId="4" formatCode="#,##0.00"/>
    </dxf>
    <dxf>
      <font>
        <color theme="0" tint="-0.499984740745262"/>
      </font>
      <numFmt numFmtId="4" formatCode="#,##0.00"/>
    </dxf>
    <dxf>
      <font>
        <color theme="0" tint="-0.499984740745262"/>
      </font>
      <numFmt numFmtId="4" formatCode="#,##0.00"/>
    </dxf>
    <dxf>
      <font>
        <color theme="0" tint="-0.499984740745262"/>
      </font>
      <numFmt numFmtId="4" formatCode="#,##0.00"/>
    </dxf>
    <dxf>
      <font>
        <color theme="0" tint="-0.499984740745262"/>
      </font>
      <numFmt numFmtId="4" formatCode="#,##0.00"/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 tint="-0.499984740745262"/>
      </font>
      <numFmt numFmtId="4" formatCode="#,##0.00"/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 tint="-0.499984740745262"/>
      </font>
      <numFmt numFmtId="4" formatCode="#,##0.00"/>
    </dxf>
    <dxf>
      <font>
        <color theme="0" tint="-0.499984740745262"/>
      </font>
      <numFmt numFmtId="4" formatCode="#,##0.00"/>
    </dxf>
    <dxf>
      <font>
        <color theme="0" tint="-0.499984740745262"/>
      </font>
      <numFmt numFmtId="4" formatCode="#,##0.00"/>
    </dxf>
    <dxf>
      <font>
        <color theme="0" tint="-0.499984740745262"/>
      </font>
      <numFmt numFmtId="4" formatCode="#,##0.00"/>
    </dxf>
    <dxf>
      <font>
        <color theme="0" tint="-0.499984740745262"/>
      </font>
      <numFmt numFmtId="4" formatCode="#,##0.00"/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 tint="-0.499984740745262"/>
      </font>
      <numFmt numFmtId="4" formatCode="#,##0.00"/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 tint="-0.499984740745262"/>
      </font>
      <numFmt numFmtId="4" formatCode="#,##0.00"/>
    </dxf>
    <dxf>
      <font>
        <color theme="0" tint="-0.499984740745262"/>
      </font>
      <numFmt numFmtId="4" formatCode="#,##0.00"/>
    </dxf>
    <dxf>
      <font>
        <color theme="0" tint="-0.499984740745262"/>
      </font>
      <numFmt numFmtId="4" formatCode="#,##0.00"/>
    </dxf>
    <dxf>
      <font>
        <color theme="0" tint="-0.499984740745262"/>
      </font>
      <numFmt numFmtId="4" formatCode="#,##0.00"/>
    </dxf>
    <dxf>
      <font>
        <color theme="0" tint="-0.499984740745262"/>
      </font>
      <numFmt numFmtId="4" formatCode="#,##0.00"/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 tint="-0.499984740745262"/>
      </font>
      <numFmt numFmtId="4" formatCode="#,##0.00"/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 tint="-0.499984740745262"/>
      </font>
      <numFmt numFmtId="4" formatCode="#,##0.00"/>
    </dxf>
    <dxf>
      <font>
        <color theme="0" tint="-0.499984740745262"/>
      </font>
      <numFmt numFmtId="4" formatCode="#,##0.00"/>
    </dxf>
    <dxf>
      <font>
        <color theme="0" tint="-0.499984740745262"/>
      </font>
      <numFmt numFmtId="4" formatCode="#,##0.00"/>
    </dxf>
    <dxf>
      <font>
        <color theme="0" tint="-0.499984740745262"/>
      </font>
      <numFmt numFmtId="4" formatCode="#,##0.00"/>
    </dxf>
    <dxf>
      <font>
        <color theme="0" tint="-0.499984740745262"/>
      </font>
      <numFmt numFmtId="4" formatCode="#,##0.00"/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 tint="-0.499984740745262"/>
      </font>
      <numFmt numFmtId="4" formatCode="#,##0.00"/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 tint="-0.499984740745262"/>
      </font>
      <numFmt numFmtId="4" formatCode="#,##0.00"/>
    </dxf>
    <dxf>
      <font>
        <color theme="0" tint="-0.499984740745262"/>
      </font>
      <numFmt numFmtId="4" formatCode="#,##0.00"/>
    </dxf>
    <dxf>
      <font>
        <color theme="0" tint="-0.499984740745262"/>
      </font>
      <numFmt numFmtId="4" formatCode="#,##0.00"/>
    </dxf>
    <dxf>
      <font>
        <color theme="0" tint="-0.499984740745262"/>
      </font>
      <numFmt numFmtId="4" formatCode="#,##0.00"/>
    </dxf>
    <dxf>
      <font>
        <color theme="0" tint="-0.499984740745262"/>
      </font>
      <numFmt numFmtId="4" formatCode="#,##0.00"/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 tint="-0.499984740745262"/>
      </font>
      <numFmt numFmtId="4" formatCode="#,##0.00"/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 tint="-0.499984740745262"/>
      </font>
      <numFmt numFmtId="4" formatCode="#,##0.00"/>
    </dxf>
    <dxf>
      <font>
        <color theme="0" tint="-0.499984740745262"/>
      </font>
      <numFmt numFmtId="4" formatCode="#,##0.00"/>
    </dxf>
    <dxf>
      <font>
        <color theme="0" tint="-0.499984740745262"/>
      </font>
      <numFmt numFmtId="4" formatCode="#,##0.00"/>
    </dxf>
    <dxf>
      <font>
        <color theme="0" tint="-0.499984740745262"/>
      </font>
      <numFmt numFmtId="4" formatCode="#,##0.00"/>
    </dxf>
    <dxf>
      <font>
        <color theme="0" tint="-0.499984740745262"/>
      </font>
      <numFmt numFmtId="4" formatCode="#,##0.00"/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 tint="-0.499984740745262"/>
      </font>
      <numFmt numFmtId="4" formatCode="#,##0.00"/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 tint="-0.499984740745262"/>
      </font>
      <numFmt numFmtId="4" formatCode="#,##0.00"/>
    </dxf>
    <dxf>
      <font>
        <color theme="0" tint="-0.499984740745262"/>
      </font>
      <numFmt numFmtId="4" formatCode="#,##0.00"/>
    </dxf>
    <dxf>
      <font>
        <color theme="0" tint="-0.499984740745262"/>
      </font>
      <numFmt numFmtId="4" formatCode="#,##0.00"/>
    </dxf>
    <dxf>
      <font>
        <color theme="0" tint="-0.499984740745262"/>
      </font>
      <numFmt numFmtId="4" formatCode="#,##0.00"/>
    </dxf>
    <dxf>
      <font>
        <color theme="0" tint="-0.499984740745262"/>
      </font>
      <numFmt numFmtId="4" formatCode="#,##0.00"/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 tint="-0.499984740745262"/>
      </font>
      <numFmt numFmtId="4" formatCode="#,##0.00"/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 tint="-0.499984740745262"/>
      </font>
      <numFmt numFmtId="4" formatCode="#,##0.00"/>
    </dxf>
    <dxf>
      <font>
        <color theme="0" tint="-0.499984740745262"/>
      </font>
      <numFmt numFmtId="4" formatCode="#,##0.00"/>
    </dxf>
    <dxf>
      <font>
        <color theme="0" tint="-0.499984740745262"/>
      </font>
      <numFmt numFmtId="4" formatCode="#,##0.00"/>
    </dxf>
    <dxf>
      <font>
        <color theme="0" tint="-0.499984740745262"/>
      </font>
      <numFmt numFmtId="4" formatCode="#,##0.00"/>
    </dxf>
    <dxf>
      <font>
        <color theme="0" tint="-0.499984740745262"/>
      </font>
      <numFmt numFmtId="4" formatCode="#,##0.00"/>
    </dxf>
    <dxf>
      <font>
        <color theme="0" tint="-0.499984740745262"/>
      </font>
      <numFmt numFmtId="4" formatCode="#,##0.00"/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 tint="-0.499984740745262"/>
      </font>
      <numFmt numFmtId="4" formatCode="#,##0.00"/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106681</xdr:colOff>
      <xdr:row>4</xdr:row>
      <xdr:rowOff>193675</xdr:rowOff>
    </xdr:from>
    <xdr:to>
      <xdr:col>9</xdr:col>
      <xdr:colOff>152400</xdr:colOff>
      <xdr:row>122</xdr:row>
      <xdr:rowOff>63500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 flipH="1">
          <a:off x="12743181" y="1733550"/>
          <a:ext cx="45719" cy="266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106681</xdr:colOff>
      <xdr:row>4</xdr:row>
      <xdr:rowOff>193675</xdr:rowOff>
    </xdr:from>
    <xdr:to>
      <xdr:col>9</xdr:col>
      <xdr:colOff>152400</xdr:colOff>
      <xdr:row>319</xdr:row>
      <xdr:rowOff>82550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12765406" y="1746250"/>
          <a:ext cx="45719" cy="5989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106681</xdr:colOff>
      <xdr:row>4</xdr:row>
      <xdr:rowOff>193675</xdr:rowOff>
    </xdr:from>
    <xdr:to>
      <xdr:col>9</xdr:col>
      <xdr:colOff>152400</xdr:colOff>
      <xdr:row>319</xdr:row>
      <xdr:rowOff>82550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12765406" y="1746250"/>
          <a:ext cx="45719" cy="6406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106681</xdr:colOff>
      <xdr:row>4</xdr:row>
      <xdr:rowOff>193675</xdr:rowOff>
    </xdr:from>
    <xdr:to>
      <xdr:col>9</xdr:col>
      <xdr:colOff>152400</xdr:colOff>
      <xdr:row>319</xdr:row>
      <xdr:rowOff>82550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12765406" y="1746250"/>
          <a:ext cx="45719" cy="6406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106681</xdr:colOff>
      <xdr:row>4</xdr:row>
      <xdr:rowOff>193675</xdr:rowOff>
    </xdr:from>
    <xdr:to>
      <xdr:col>9</xdr:col>
      <xdr:colOff>152400</xdr:colOff>
      <xdr:row>319</xdr:row>
      <xdr:rowOff>82550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12765406" y="1746250"/>
          <a:ext cx="45719" cy="6406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106681</xdr:colOff>
      <xdr:row>4</xdr:row>
      <xdr:rowOff>193675</xdr:rowOff>
    </xdr:from>
    <xdr:to>
      <xdr:col>9</xdr:col>
      <xdr:colOff>152400</xdr:colOff>
      <xdr:row>319</xdr:row>
      <xdr:rowOff>82550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12765406" y="1746250"/>
          <a:ext cx="45719" cy="6406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106681</xdr:colOff>
      <xdr:row>4</xdr:row>
      <xdr:rowOff>193675</xdr:rowOff>
    </xdr:from>
    <xdr:to>
      <xdr:col>9</xdr:col>
      <xdr:colOff>152400</xdr:colOff>
      <xdr:row>319</xdr:row>
      <xdr:rowOff>82550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12765406" y="1746250"/>
          <a:ext cx="45719" cy="6406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106681</xdr:colOff>
      <xdr:row>4</xdr:row>
      <xdr:rowOff>193675</xdr:rowOff>
    </xdr:from>
    <xdr:to>
      <xdr:col>9</xdr:col>
      <xdr:colOff>152400</xdr:colOff>
      <xdr:row>319</xdr:row>
      <xdr:rowOff>82550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12765406" y="1746250"/>
          <a:ext cx="45719" cy="6406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106681</xdr:colOff>
      <xdr:row>4</xdr:row>
      <xdr:rowOff>193675</xdr:rowOff>
    </xdr:from>
    <xdr:to>
      <xdr:col>9</xdr:col>
      <xdr:colOff>152400</xdr:colOff>
      <xdr:row>144</xdr:row>
      <xdr:rowOff>44450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12765406" y="1746250"/>
          <a:ext cx="45719" cy="2652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106681</xdr:colOff>
      <xdr:row>4</xdr:row>
      <xdr:rowOff>193675</xdr:rowOff>
    </xdr:from>
    <xdr:to>
      <xdr:col>9</xdr:col>
      <xdr:colOff>152400</xdr:colOff>
      <xdr:row>166</xdr:row>
      <xdr:rowOff>25400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12765406" y="1746250"/>
          <a:ext cx="45719" cy="3069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106681</xdr:colOff>
      <xdr:row>4</xdr:row>
      <xdr:rowOff>193675</xdr:rowOff>
    </xdr:from>
    <xdr:to>
      <xdr:col>9</xdr:col>
      <xdr:colOff>152400</xdr:colOff>
      <xdr:row>188</xdr:row>
      <xdr:rowOff>6350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12765406" y="1746250"/>
          <a:ext cx="45719" cy="34864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106681</xdr:colOff>
      <xdr:row>4</xdr:row>
      <xdr:rowOff>193675</xdr:rowOff>
    </xdr:from>
    <xdr:to>
      <xdr:col>9</xdr:col>
      <xdr:colOff>152400</xdr:colOff>
      <xdr:row>209</xdr:row>
      <xdr:rowOff>177800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12765406" y="1746250"/>
          <a:ext cx="45719" cy="39036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106681</xdr:colOff>
      <xdr:row>4</xdr:row>
      <xdr:rowOff>193675</xdr:rowOff>
    </xdr:from>
    <xdr:to>
      <xdr:col>9</xdr:col>
      <xdr:colOff>152400</xdr:colOff>
      <xdr:row>231</xdr:row>
      <xdr:rowOff>158750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12765406" y="1746250"/>
          <a:ext cx="45719" cy="4320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106681</xdr:colOff>
      <xdr:row>4</xdr:row>
      <xdr:rowOff>193675</xdr:rowOff>
    </xdr:from>
    <xdr:to>
      <xdr:col>9</xdr:col>
      <xdr:colOff>152400</xdr:colOff>
      <xdr:row>253</xdr:row>
      <xdr:rowOff>139700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 flipH="1">
          <a:off x="12765406" y="1746250"/>
          <a:ext cx="45719" cy="4738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106681</xdr:colOff>
      <xdr:row>4</xdr:row>
      <xdr:rowOff>193675</xdr:rowOff>
    </xdr:from>
    <xdr:to>
      <xdr:col>9</xdr:col>
      <xdr:colOff>152400</xdr:colOff>
      <xdr:row>275</xdr:row>
      <xdr:rowOff>120650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12765406" y="1746250"/>
          <a:ext cx="45719" cy="515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106681</xdr:colOff>
      <xdr:row>4</xdr:row>
      <xdr:rowOff>193675</xdr:rowOff>
    </xdr:from>
    <xdr:to>
      <xdr:col>9</xdr:col>
      <xdr:colOff>152400</xdr:colOff>
      <xdr:row>297</xdr:row>
      <xdr:rowOff>101600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12765406" y="1746250"/>
          <a:ext cx="45719" cy="5572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5"/>
  <sheetViews>
    <sheetView view="pageBreakPreview" topLeftCell="D13" zoomScale="75" zoomScaleNormal="70" zoomScaleSheetLayoutView="75" workbookViewId="0">
      <selection activeCell="L27" sqref="L27"/>
    </sheetView>
  </sheetViews>
  <sheetFormatPr defaultRowHeight="15"/>
  <cols>
    <col min="1" max="1" width="2.42578125" customWidth="1"/>
    <col min="3" max="3" width="60.5703125" customWidth="1"/>
    <col min="4" max="4" width="14.28515625" customWidth="1"/>
    <col min="5" max="5" width="9.5703125" customWidth="1"/>
    <col min="6" max="6" width="27" customWidth="1"/>
    <col min="7" max="7" width="25.42578125" customWidth="1"/>
    <col min="8" max="9" width="20.7109375" customWidth="1"/>
    <col min="10" max="10" width="24" customWidth="1"/>
    <col min="11" max="11" width="23.85546875" customWidth="1"/>
    <col min="12" max="12" width="22.85546875" customWidth="1"/>
  </cols>
  <sheetData>
    <row r="1" spans="1:12" ht="59.25" customHeight="1">
      <c r="A1" s="1"/>
      <c r="B1" s="1"/>
      <c r="C1" s="1"/>
      <c r="D1" s="1"/>
      <c r="E1" s="1"/>
      <c r="F1" s="1"/>
      <c r="G1" s="1"/>
      <c r="H1" s="1"/>
      <c r="I1" s="1"/>
      <c r="J1" s="134" t="s">
        <v>0</v>
      </c>
      <c r="K1" s="134"/>
      <c r="L1" s="134"/>
    </row>
    <row r="2" spans="1:12" ht="25.5">
      <c r="A2" s="1"/>
      <c r="B2" s="1"/>
      <c r="C2" s="135" t="s">
        <v>1</v>
      </c>
      <c r="D2" s="136"/>
      <c r="E2" s="136"/>
      <c r="F2" s="136"/>
      <c r="G2" s="136"/>
      <c r="H2" s="136"/>
      <c r="I2" s="136"/>
      <c r="J2" s="136"/>
      <c r="K2" s="136"/>
      <c r="L2" s="136"/>
    </row>
    <row r="3" spans="1:12" ht="22.5">
      <c r="A3" s="1"/>
      <c r="B3" s="1"/>
      <c r="C3" s="137" t="s">
        <v>55</v>
      </c>
      <c r="D3" s="138"/>
      <c r="E3" s="138"/>
      <c r="F3" s="138"/>
      <c r="G3" s="138"/>
      <c r="H3" s="138"/>
      <c r="I3" s="138"/>
      <c r="J3" s="138"/>
      <c r="K3" s="138"/>
      <c r="L3" s="138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22.5">
      <c r="A5" s="1"/>
      <c r="B5" s="1"/>
      <c r="C5" s="2"/>
      <c r="D5" s="1"/>
      <c r="E5" s="3" t="s">
        <v>2</v>
      </c>
      <c r="F5" s="139" t="s">
        <v>3</v>
      </c>
      <c r="G5" s="139"/>
      <c r="H5" s="4">
        <v>2021</v>
      </c>
      <c r="I5" s="5" t="s">
        <v>4</v>
      </c>
      <c r="J5" s="6" t="s">
        <v>5</v>
      </c>
      <c r="K5" s="2"/>
      <c r="L5" s="2"/>
    </row>
    <row r="6" spans="1:12" ht="18.75">
      <c r="A6" s="1"/>
      <c r="B6" s="1"/>
      <c r="C6" s="7"/>
      <c r="D6" s="1"/>
      <c r="E6" s="7"/>
      <c r="F6" s="140" t="s">
        <v>6</v>
      </c>
      <c r="G6" s="140"/>
      <c r="H6" s="25"/>
      <c r="I6" s="7"/>
      <c r="J6" s="7"/>
      <c r="K6" s="7"/>
      <c r="L6" s="7"/>
    </row>
    <row r="7" spans="1:12" ht="9.9499999999999993" customHeight="1" thickBot="1">
      <c r="A7" s="1"/>
      <c r="B7" s="1"/>
      <c r="C7" s="7"/>
      <c r="D7" s="7"/>
      <c r="E7" s="7"/>
      <c r="F7" s="25"/>
      <c r="G7" s="25"/>
      <c r="H7" s="7"/>
      <c r="I7" s="7"/>
      <c r="J7" s="7"/>
      <c r="K7" s="7"/>
      <c r="L7" s="7"/>
    </row>
    <row r="8" spans="1:12" ht="19.5" customHeight="1" thickBot="1">
      <c r="A8" s="1"/>
      <c r="B8" s="141" t="s">
        <v>7</v>
      </c>
      <c r="C8" s="142"/>
      <c r="D8" s="142"/>
      <c r="E8" s="142"/>
      <c r="F8" s="142"/>
      <c r="G8" s="143"/>
      <c r="H8" s="8" t="s">
        <v>8</v>
      </c>
      <c r="I8" s="9"/>
      <c r="J8" s="144" t="s">
        <v>56</v>
      </c>
      <c r="K8" s="144"/>
      <c r="L8" s="144"/>
    </row>
    <row r="9" spans="1:12" ht="21.75" customHeight="1">
      <c r="A9" s="1"/>
      <c r="B9" s="145" t="s">
        <v>57</v>
      </c>
      <c r="C9" s="146"/>
      <c r="D9" s="146"/>
      <c r="E9" s="146"/>
      <c r="F9" s="146"/>
      <c r="G9" s="147"/>
      <c r="H9" s="151" t="s">
        <v>9</v>
      </c>
      <c r="I9" s="9"/>
      <c r="J9" s="144" t="s">
        <v>10</v>
      </c>
      <c r="K9" s="144"/>
      <c r="L9" s="144"/>
    </row>
    <row r="10" spans="1:12" ht="99.75" customHeight="1" thickBot="1">
      <c r="A10" s="1"/>
      <c r="B10" s="148"/>
      <c r="C10" s="149"/>
      <c r="D10" s="149"/>
      <c r="E10" s="149"/>
      <c r="F10" s="149"/>
      <c r="G10" s="150"/>
      <c r="H10" s="152"/>
      <c r="I10" s="10"/>
      <c r="J10" s="153"/>
      <c r="K10" s="153"/>
      <c r="L10" s="153"/>
    </row>
    <row r="11" spans="1:12" ht="9.9499999999999993" customHeight="1" thickBot="1">
      <c r="A11" s="1"/>
      <c r="B11" s="1"/>
      <c r="C11" s="9"/>
      <c r="D11" s="9"/>
      <c r="E11" s="9"/>
      <c r="F11" s="9"/>
      <c r="G11" s="9"/>
      <c r="H11" s="9"/>
      <c r="I11" s="9"/>
      <c r="J11" s="11"/>
      <c r="K11" s="11"/>
      <c r="L11" s="11"/>
    </row>
    <row r="12" spans="1:12" ht="18.75">
      <c r="A12" s="1"/>
      <c r="B12" s="12" t="s">
        <v>11</v>
      </c>
      <c r="C12" s="13"/>
      <c r="D12" s="14"/>
      <c r="E12" s="14"/>
      <c r="F12" s="14"/>
      <c r="G12" s="14"/>
      <c r="H12" s="14"/>
      <c r="I12" s="14"/>
      <c r="J12" s="15"/>
      <c r="K12" s="15"/>
      <c r="L12" s="16"/>
    </row>
    <row r="13" spans="1:12" ht="18.75">
      <c r="A13" s="1"/>
      <c r="B13" s="17" t="s">
        <v>58</v>
      </c>
      <c r="C13" s="18"/>
      <c r="D13" s="18"/>
      <c r="E13" s="18"/>
      <c r="F13" s="18"/>
      <c r="G13" s="18"/>
      <c r="H13" s="18"/>
      <c r="I13" s="18"/>
      <c r="J13" s="18"/>
      <c r="K13" s="18"/>
      <c r="L13" s="19"/>
    </row>
    <row r="14" spans="1:12" ht="18.75">
      <c r="A14" s="1"/>
      <c r="B14" s="17" t="s">
        <v>71</v>
      </c>
      <c r="C14" s="20"/>
      <c r="D14" s="20"/>
      <c r="E14" s="20"/>
      <c r="F14" s="20"/>
      <c r="G14" s="20"/>
      <c r="H14" s="21"/>
      <c r="I14" s="20"/>
      <c r="J14" s="20"/>
      <c r="K14" s="20"/>
      <c r="L14" s="22"/>
    </row>
    <row r="15" spans="1:12" ht="18.75">
      <c r="A15" s="1"/>
      <c r="B15" s="23"/>
      <c r="C15" s="154" t="s">
        <v>70</v>
      </c>
      <c r="D15" s="154"/>
      <c r="E15" s="154"/>
      <c r="F15" s="154"/>
      <c r="G15" s="154"/>
      <c r="H15" s="154"/>
      <c r="I15" s="154"/>
      <c r="J15" s="154"/>
      <c r="K15" s="154"/>
      <c r="L15" s="155"/>
    </row>
    <row r="16" spans="1:12" ht="16.5" thickBot="1">
      <c r="A16" s="1"/>
      <c r="B16" s="132" t="s">
        <v>12</v>
      </c>
      <c r="C16" s="133"/>
      <c r="D16" s="133"/>
      <c r="E16" s="133"/>
      <c r="F16" s="133"/>
      <c r="G16" s="133"/>
      <c r="H16" s="133"/>
      <c r="I16" s="133"/>
      <c r="J16" s="133"/>
      <c r="K16" s="133"/>
      <c r="L16" s="24"/>
    </row>
    <row r="17" spans="1:12" ht="9.9499999999999993" customHeight="1" thickBot="1">
      <c r="A17" s="1"/>
      <c r="B17" s="1"/>
      <c r="C17" s="156"/>
      <c r="D17" s="157"/>
      <c r="E17" s="157"/>
      <c r="F17" s="157"/>
      <c r="G17" s="157"/>
      <c r="H17" s="157"/>
      <c r="I17" s="157"/>
      <c r="J17" s="157"/>
      <c r="K17" s="157"/>
      <c r="L17" s="26"/>
    </row>
    <row r="18" spans="1:12" ht="20.100000000000001" customHeight="1" thickBot="1">
      <c r="A18" s="27"/>
      <c r="B18" s="158" t="s">
        <v>13</v>
      </c>
      <c r="C18" s="159"/>
      <c r="D18" s="164" t="s">
        <v>14</v>
      </c>
      <c r="E18" s="167" t="s">
        <v>15</v>
      </c>
      <c r="F18" s="170" t="s">
        <v>16</v>
      </c>
      <c r="G18" s="173" t="s">
        <v>17</v>
      </c>
      <c r="H18" s="173"/>
      <c r="I18" s="173"/>
      <c r="J18" s="173"/>
      <c r="K18" s="173"/>
      <c r="L18" s="174"/>
    </row>
    <row r="19" spans="1:12" ht="27" customHeight="1" thickBot="1">
      <c r="A19" s="27"/>
      <c r="B19" s="160"/>
      <c r="C19" s="161"/>
      <c r="D19" s="165"/>
      <c r="E19" s="168"/>
      <c r="F19" s="171"/>
      <c r="G19" s="175" t="s">
        <v>18</v>
      </c>
      <c r="H19" s="176"/>
      <c r="I19" s="176"/>
      <c r="J19" s="176"/>
      <c r="K19" s="177"/>
      <c r="L19" s="167" t="s">
        <v>59</v>
      </c>
    </row>
    <row r="20" spans="1:12" ht="49.5" customHeight="1" thickBot="1">
      <c r="A20" s="27"/>
      <c r="B20" s="162"/>
      <c r="C20" s="163"/>
      <c r="D20" s="166"/>
      <c r="E20" s="169"/>
      <c r="F20" s="172"/>
      <c r="G20" s="28" t="s">
        <v>19</v>
      </c>
      <c r="H20" s="28" t="s">
        <v>20</v>
      </c>
      <c r="I20" s="28" t="s">
        <v>21</v>
      </c>
      <c r="J20" s="28" t="s">
        <v>22</v>
      </c>
      <c r="K20" s="29" t="s">
        <v>23</v>
      </c>
      <c r="L20" s="169"/>
    </row>
    <row r="21" spans="1:12" ht="20.100000000000001" customHeight="1" thickBot="1">
      <c r="A21" s="1"/>
      <c r="B21" s="180" t="s">
        <v>24</v>
      </c>
      <c r="C21" s="174"/>
      <c r="D21" s="29" t="s">
        <v>25</v>
      </c>
      <c r="E21" s="30" t="s">
        <v>26</v>
      </c>
      <c r="F21" s="29">
        <v>1</v>
      </c>
      <c r="G21" s="29">
        <v>2</v>
      </c>
      <c r="H21" s="31" t="s">
        <v>27</v>
      </c>
      <c r="I21" s="31" t="s">
        <v>28</v>
      </c>
      <c r="J21" s="29">
        <v>3</v>
      </c>
      <c r="K21" s="30">
        <v>4</v>
      </c>
      <c r="L21" s="30">
        <v>5</v>
      </c>
    </row>
    <row r="22" spans="1:12" s="35" customFormat="1" ht="34.5" customHeight="1">
      <c r="A22" s="9"/>
      <c r="B22" s="181" t="s">
        <v>60</v>
      </c>
      <c r="C22" s="182"/>
      <c r="D22" s="32"/>
      <c r="E22" s="32"/>
      <c r="F22" s="33"/>
      <c r="G22" s="33"/>
      <c r="H22" s="33"/>
      <c r="I22" s="33"/>
      <c r="J22" s="33"/>
      <c r="K22" s="34"/>
      <c r="L22" s="34"/>
    </row>
    <row r="23" spans="1:12" s="35" customFormat="1" ht="24.95" customHeight="1">
      <c r="A23" s="9"/>
      <c r="B23" s="178" t="s">
        <v>29</v>
      </c>
      <c r="C23" s="179"/>
      <c r="D23" s="36" t="s">
        <v>30</v>
      </c>
      <c r="E23" s="37" t="s">
        <v>31</v>
      </c>
      <c r="F23" s="38">
        <f>G23+J23+K23+L23</f>
        <v>6107.23</v>
      </c>
      <c r="G23" s="39">
        <v>2670.6280000000002</v>
      </c>
      <c r="H23" s="39">
        <v>0</v>
      </c>
      <c r="I23" s="39">
        <v>0</v>
      </c>
      <c r="J23" s="39">
        <v>-54.92</v>
      </c>
      <c r="K23" s="40">
        <v>191.82499999999999</v>
      </c>
      <c r="L23" s="40">
        <v>3299.6970000000001</v>
      </c>
    </row>
    <row r="24" spans="1:12" s="35" customFormat="1" ht="24.95" customHeight="1" thickBot="1">
      <c r="A24" s="9"/>
      <c r="B24" s="183" t="s">
        <v>32</v>
      </c>
      <c r="C24" s="184"/>
      <c r="D24" s="41" t="s">
        <v>30</v>
      </c>
      <c r="E24" s="42" t="s">
        <v>33</v>
      </c>
      <c r="F24" s="43">
        <f>G24+J24+K24+L24</f>
        <v>7554.6779999999999</v>
      </c>
      <c r="G24" s="39">
        <v>3209.6849999999999</v>
      </c>
      <c r="H24" s="39">
        <v>0</v>
      </c>
      <c r="I24" s="39">
        <v>0</v>
      </c>
      <c r="J24" s="39">
        <v>213.93100000000001</v>
      </c>
      <c r="K24" s="40">
        <v>99.284000000000006</v>
      </c>
      <c r="L24" s="44">
        <v>4031.7779999999998</v>
      </c>
    </row>
    <row r="25" spans="1:12" s="35" customFormat="1" ht="24.95" customHeight="1">
      <c r="A25" s="9"/>
      <c r="B25" s="181" t="s">
        <v>61</v>
      </c>
      <c r="C25" s="182"/>
      <c r="D25" s="32"/>
      <c r="E25" s="45"/>
      <c r="F25" s="46"/>
      <c r="G25" s="47"/>
      <c r="H25" s="47"/>
      <c r="I25" s="47"/>
      <c r="J25" s="47"/>
      <c r="K25" s="48"/>
      <c r="L25" s="48"/>
    </row>
    <row r="26" spans="1:12" s="35" customFormat="1" ht="24.95" customHeight="1">
      <c r="A26" s="9"/>
      <c r="B26" s="178" t="s">
        <v>34</v>
      </c>
      <c r="C26" s="179"/>
      <c r="D26" s="36" t="s">
        <v>35</v>
      </c>
      <c r="E26" s="37" t="s">
        <v>36</v>
      </c>
      <c r="F26" s="38">
        <f>G26+J26+K26</f>
        <v>89.051000000000002</v>
      </c>
      <c r="G26" s="39">
        <v>63.892000000000003</v>
      </c>
      <c r="H26" s="39">
        <v>0</v>
      </c>
      <c r="I26" s="39">
        <v>0</v>
      </c>
      <c r="J26" s="39">
        <v>9.9109999999999996</v>
      </c>
      <c r="K26" s="40">
        <v>15.247999999999999</v>
      </c>
      <c r="L26" s="40">
        <v>0</v>
      </c>
    </row>
    <row r="27" spans="1:12" s="35" customFormat="1" ht="24.95" customHeight="1" thickBot="1">
      <c r="A27" s="9"/>
      <c r="B27" s="183" t="s">
        <v>37</v>
      </c>
      <c r="C27" s="184"/>
      <c r="D27" s="41" t="s">
        <v>35</v>
      </c>
      <c r="E27" s="42" t="s">
        <v>38</v>
      </c>
      <c r="F27" s="43">
        <f>G27+J27+K27+L27</f>
        <v>767.11199999999997</v>
      </c>
      <c r="G27" s="39">
        <v>536.39099999999996</v>
      </c>
      <c r="H27" s="39">
        <v>0</v>
      </c>
      <c r="I27" s="39">
        <v>0</v>
      </c>
      <c r="J27" s="39">
        <v>77.355999999999995</v>
      </c>
      <c r="K27" s="40">
        <v>99.525000000000006</v>
      </c>
      <c r="L27" s="44">
        <v>53.84</v>
      </c>
    </row>
    <row r="28" spans="1:12" s="35" customFormat="1" ht="33" customHeight="1">
      <c r="A28" s="9"/>
      <c r="B28" s="181" t="s">
        <v>62</v>
      </c>
      <c r="C28" s="182"/>
      <c r="D28" s="32"/>
      <c r="E28" s="45"/>
      <c r="F28" s="46"/>
      <c r="G28" s="47"/>
      <c r="H28" s="47"/>
      <c r="I28" s="47"/>
      <c r="J28" s="47"/>
      <c r="K28" s="48"/>
      <c r="L28" s="48"/>
    </row>
    <row r="29" spans="1:12" s="35" customFormat="1" ht="24.95" customHeight="1">
      <c r="A29" s="9"/>
      <c r="B29" s="178" t="s">
        <v>34</v>
      </c>
      <c r="C29" s="179"/>
      <c r="D29" s="36" t="s">
        <v>30</v>
      </c>
      <c r="E29" s="37" t="s">
        <v>39</v>
      </c>
      <c r="F29" s="38">
        <f>G29+J29+K29</f>
        <v>1487.942</v>
      </c>
      <c r="G29" s="39">
        <v>1067.5340000000001</v>
      </c>
      <c r="H29" s="39">
        <v>0</v>
      </c>
      <c r="I29" s="39">
        <v>0</v>
      </c>
      <c r="J29" s="39">
        <v>165.619</v>
      </c>
      <c r="K29" s="40">
        <v>254.78899999999999</v>
      </c>
      <c r="L29" s="40">
        <v>0</v>
      </c>
    </row>
    <row r="30" spans="1:12" s="35" customFormat="1" ht="24.95" customHeight="1" thickBot="1">
      <c r="A30" s="9"/>
      <c r="B30" s="183" t="s">
        <v>37</v>
      </c>
      <c r="C30" s="184"/>
      <c r="D30" s="41" t="s">
        <v>30</v>
      </c>
      <c r="E30" s="42" t="s">
        <v>40</v>
      </c>
      <c r="F30" s="38">
        <v>12817.62</v>
      </c>
      <c r="G30" s="39">
        <v>8962.277</v>
      </c>
      <c r="H30" s="39">
        <v>0</v>
      </c>
      <c r="I30" s="39">
        <v>0</v>
      </c>
      <c r="J30" s="39">
        <v>1292.655</v>
      </c>
      <c r="K30" s="40">
        <v>1665.1780000000001</v>
      </c>
      <c r="L30" s="44">
        <v>897.51</v>
      </c>
    </row>
    <row r="31" spans="1:12" s="35" customFormat="1" ht="24.95" customHeight="1">
      <c r="A31" s="9"/>
      <c r="B31" s="181" t="s">
        <v>63</v>
      </c>
      <c r="C31" s="182"/>
      <c r="D31" s="32"/>
      <c r="E31" s="45"/>
      <c r="F31" s="46"/>
      <c r="G31" s="47"/>
      <c r="H31" s="47"/>
      <c r="I31" s="47"/>
      <c r="J31" s="47"/>
      <c r="K31" s="48"/>
      <c r="L31" s="48"/>
    </row>
    <row r="32" spans="1:12" s="35" customFormat="1" ht="24.95" customHeight="1">
      <c r="A32" s="9"/>
      <c r="B32" s="178" t="s">
        <v>41</v>
      </c>
      <c r="C32" s="179"/>
      <c r="D32" s="36" t="s">
        <v>30</v>
      </c>
      <c r="E32" s="37" t="s">
        <v>42</v>
      </c>
      <c r="F32" s="38">
        <f>G32+J32+K32</f>
        <v>1512.1420000000001</v>
      </c>
      <c r="G32" s="39">
        <v>1056.278</v>
      </c>
      <c r="H32" s="39">
        <v>0</v>
      </c>
      <c r="I32" s="39">
        <v>0</v>
      </c>
      <c r="J32" s="39">
        <v>188.797</v>
      </c>
      <c r="K32" s="40">
        <v>267.06700000000001</v>
      </c>
      <c r="L32" s="40">
        <v>0</v>
      </c>
    </row>
    <row r="33" spans="1:12" s="35" customFormat="1" ht="24.95" customHeight="1" thickBot="1">
      <c r="A33" s="9"/>
      <c r="B33" s="183" t="s">
        <v>43</v>
      </c>
      <c r="C33" s="184"/>
      <c r="D33" s="49" t="s">
        <v>30</v>
      </c>
      <c r="E33" s="50" t="s">
        <v>44</v>
      </c>
      <c r="F33" s="38">
        <f>G33+J33+K33+L33</f>
        <v>11394.371999999999</v>
      </c>
      <c r="G33" s="51">
        <v>8411.9639999999999</v>
      </c>
      <c r="H33" s="51">
        <v>0</v>
      </c>
      <c r="I33" s="51">
        <v>0</v>
      </c>
      <c r="J33" s="51">
        <v>1046.982</v>
      </c>
      <c r="K33" s="40">
        <v>1769.9970000000001</v>
      </c>
      <c r="L33" s="52">
        <v>165.429</v>
      </c>
    </row>
    <row r="34" spans="1:12" s="35" customFormat="1" ht="47.25" customHeight="1" thickBot="1">
      <c r="A34" s="9"/>
      <c r="B34" s="185" t="s">
        <v>64</v>
      </c>
      <c r="C34" s="186"/>
      <c r="D34" s="29" t="s">
        <v>30</v>
      </c>
      <c r="E34" s="31" t="s">
        <v>45</v>
      </c>
      <c r="F34" s="53">
        <f>F24+F29-F32</f>
        <v>7530.4779999999992</v>
      </c>
      <c r="G34" s="53">
        <f>G24+G29-G32</f>
        <v>3220.9409999999998</v>
      </c>
      <c r="H34" s="70">
        <v>0</v>
      </c>
      <c r="I34" s="70">
        <v>0</v>
      </c>
      <c r="J34" s="53">
        <f>J24+J29-J32</f>
        <v>190.75300000000001</v>
      </c>
      <c r="K34" s="53">
        <f>K24+K29-K32</f>
        <v>87.005999999999972</v>
      </c>
      <c r="L34" s="53">
        <v>4031.7779999999998</v>
      </c>
    </row>
    <row r="35" spans="1:12" ht="9.75" customHeight="1">
      <c r="A35" s="54"/>
      <c r="B35" s="55"/>
      <c r="C35" s="55" t="s">
        <v>5</v>
      </c>
      <c r="D35" s="56"/>
      <c r="E35" s="57"/>
      <c r="F35" s="58">
        <v>0</v>
      </c>
      <c r="G35" s="58">
        <v>0</v>
      </c>
      <c r="H35" s="58">
        <v>0</v>
      </c>
      <c r="I35" s="58">
        <v>0</v>
      </c>
      <c r="J35" s="58">
        <v>0</v>
      </c>
      <c r="K35" s="58">
        <v>0</v>
      </c>
      <c r="L35" s="58">
        <v>0</v>
      </c>
    </row>
    <row r="36" spans="1:12" ht="20.100000000000001" customHeight="1">
      <c r="A36" s="54"/>
      <c r="B36" s="187" t="s">
        <v>65</v>
      </c>
      <c r="C36" s="187"/>
      <c r="D36" s="187"/>
      <c r="E36" s="187"/>
      <c r="F36" s="187"/>
      <c r="G36" s="187"/>
      <c r="H36" s="59"/>
      <c r="I36" s="188" t="s">
        <v>66</v>
      </c>
      <c r="J36" s="188"/>
      <c r="K36" s="188"/>
      <c r="L36" s="60"/>
    </row>
    <row r="37" spans="1:12" ht="14.25" customHeight="1">
      <c r="B37" s="61" t="s">
        <v>5</v>
      </c>
      <c r="C37" s="66"/>
      <c r="D37" s="62"/>
      <c r="E37" s="189" t="s">
        <v>46</v>
      </c>
      <c r="F37" s="189"/>
      <c r="G37" s="189"/>
      <c r="H37" s="63" t="s">
        <v>47</v>
      </c>
      <c r="I37" s="190" t="s">
        <v>48</v>
      </c>
      <c r="J37" s="190"/>
      <c r="K37" s="64"/>
    </row>
    <row r="38" spans="1:12" ht="15.75">
      <c r="B38" s="187" t="s">
        <v>49</v>
      </c>
      <c r="C38" s="187"/>
      <c r="D38" s="187"/>
      <c r="E38" s="187"/>
      <c r="F38" s="187"/>
      <c r="G38" s="187"/>
      <c r="H38" s="65"/>
      <c r="I38" s="191" t="s">
        <v>67</v>
      </c>
      <c r="J38" s="191"/>
      <c r="K38" s="191"/>
    </row>
    <row r="39" spans="1:12" ht="12.75" customHeight="1">
      <c r="B39" s="61" t="s">
        <v>5</v>
      </c>
      <c r="C39" s="66"/>
      <c r="D39" s="62"/>
      <c r="E39" s="192" t="s">
        <v>50</v>
      </c>
      <c r="F39" s="192"/>
      <c r="G39" s="192"/>
      <c r="H39" s="192"/>
      <c r="I39" s="190" t="s">
        <v>48</v>
      </c>
      <c r="J39" s="190"/>
      <c r="K39" s="64" t="s">
        <v>5</v>
      </c>
    </row>
    <row r="40" spans="1:12" ht="15.75">
      <c r="B40" s="67" t="s">
        <v>51</v>
      </c>
      <c r="C40" s="67"/>
      <c r="D40" s="67"/>
      <c r="E40" s="67"/>
      <c r="F40" s="67"/>
      <c r="G40" s="67"/>
      <c r="H40" s="65"/>
      <c r="I40" s="191" t="s">
        <v>68</v>
      </c>
      <c r="J40" s="191"/>
      <c r="K40" s="191"/>
    </row>
    <row r="41" spans="1:12" ht="14.25" customHeight="1">
      <c r="B41" s="61" t="s">
        <v>5</v>
      </c>
      <c r="C41" s="68"/>
      <c r="D41" s="62"/>
      <c r="E41" s="193" t="s">
        <v>52</v>
      </c>
      <c r="F41" s="193"/>
      <c r="G41" s="193"/>
      <c r="H41" s="193"/>
      <c r="I41" s="190" t="s">
        <v>48</v>
      </c>
      <c r="J41" s="190"/>
      <c r="K41" s="64" t="s">
        <v>5</v>
      </c>
    </row>
    <row r="42" spans="1:12" ht="15.75">
      <c r="B42" s="187" t="s">
        <v>53</v>
      </c>
      <c r="C42" s="187"/>
      <c r="D42" s="187"/>
      <c r="E42" s="187"/>
      <c r="F42" s="187"/>
      <c r="G42" s="187"/>
      <c r="H42" s="65"/>
      <c r="I42" s="191" t="s">
        <v>69</v>
      </c>
      <c r="J42" s="191"/>
      <c r="K42" s="191"/>
    </row>
    <row r="43" spans="1:12" ht="21.75" customHeight="1">
      <c r="B43" s="61" t="s">
        <v>5</v>
      </c>
      <c r="C43" s="66"/>
      <c r="D43" s="62"/>
      <c r="E43" s="192" t="s">
        <v>54</v>
      </c>
      <c r="F43" s="192"/>
      <c r="G43" s="192"/>
      <c r="H43" s="192"/>
      <c r="I43" s="190" t="s">
        <v>48</v>
      </c>
      <c r="J43" s="190"/>
      <c r="K43" s="64" t="s">
        <v>5</v>
      </c>
    </row>
    <row r="44" spans="1:12" ht="4.5" customHeight="1"/>
    <row r="45" spans="1:12" s="69" customFormat="1" ht="18.75"/>
  </sheetData>
  <mergeCells count="50">
    <mergeCell ref="B42:G42"/>
    <mergeCell ref="I42:K42"/>
    <mergeCell ref="E43:H43"/>
    <mergeCell ref="I43:J43"/>
    <mergeCell ref="B38:G38"/>
    <mergeCell ref="I38:K38"/>
    <mergeCell ref="E39:H39"/>
    <mergeCell ref="I39:J39"/>
    <mergeCell ref="I40:K40"/>
    <mergeCell ref="E41:H41"/>
    <mergeCell ref="I41:J41"/>
    <mergeCell ref="B33:C33"/>
    <mergeCell ref="B34:C34"/>
    <mergeCell ref="B36:G36"/>
    <mergeCell ref="I36:K36"/>
    <mergeCell ref="E37:G37"/>
    <mergeCell ref="I37:J37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C17:K17"/>
    <mergeCell ref="B18:C20"/>
    <mergeCell ref="D18:D20"/>
    <mergeCell ref="E18:E20"/>
    <mergeCell ref="F18:F20"/>
    <mergeCell ref="G18:L18"/>
    <mergeCell ref="G19:K19"/>
    <mergeCell ref="L19:L20"/>
    <mergeCell ref="B16:K16"/>
    <mergeCell ref="J1:L1"/>
    <mergeCell ref="C2:L2"/>
    <mergeCell ref="C3:L3"/>
    <mergeCell ref="F5:G5"/>
    <mergeCell ref="F6:G6"/>
    <mergeCell ref="B8:G8"/>
    <mergeCell ref="J8:L8"/>
    <mergeCell ref="B9:G10"/>
    <mergeCell ref="H9:H10"/>
    <mergeCell ref="J9:L9"/>
    <mergeCell ref="J10:L10"/>
    <mergeCell ref="C15:L15"/>
  </mergeCells>
  <conditionalFormatting sqref="J5">
    <cfRule type="containsText" dxfId="240" priority="16" stopIfTrue="1" operator="containsText" text="ЗАПОВНІТЬ місяць">
      <formula>NOT(ISERROR(SEARCH("ЗАПОВНІТЬ місяць",J5)))</formula>
    </cfRule>
  </conditionalFormatting>
  <conditionalFormatting sqref="F35:L35">
    <cfRule type="cellIs" dxfId="239" priority="14" stopIfTrue="1" operator="notEqual">
      <formula>0</formula>
    </cfRule>
    <cfRule type="cellIs" dxfId="238" priority="15" stopIfTrue="1" operator="equal">
      <formula>0</formula>
    </cfRule>
  </conditionalFormatting>
  <conditionalFormatting sqref="C35">
    <cfRule type="containsText" dxfId="237" priority="13" stopIfTrue="1" operator="containsText" text="ПОЯСНІТЬ">
      <formula>NOT(ISERROR(SEARCH("ПОЯСНІТЬ",C35)))</formula>
    </cfRule>
  </conditionalFormatting>
  <conditionalFormatting sqref="G23:L25 H34:I34 G26:K33">
    <cfRule type="cellIs" dxfId="236" priority="12" stopIfTrue="1" operator="equal">
      <formula>0</formula>
    </cfRule>
  </conditionalFormatting>
  <conditionalFormatting sqref="J36">
    <cfRule type="containsText" dxfId="235" priority="11" stopIfTrue="1" operator="containsText" text="ЗАПОВНІТЬ">
      <formula>NOT(ISERROR(SEARCH("ЗАПОВНІТЬ",J36)))</formula>
    </cfRule>
  </conditionalFormatting>
  <conditionalFormatting sqref="C36">
    <cfRule type="containsText" dxfId="234" priority="10" stopIfTrue="1" operator="containsText" text="ЗАПОВНІТЬ">
      <formula>NOT(ISERROR(SEARCH("ЗАПОВНІТЬ",C36)))</formula>
    </cfRule>
  </conditionalFormatting>
  <conditionalFormatting sqref="F36">
    <cfRule type="containsText" dxfId="233" priority="9" stopIfTrue="1" operator="containsText" text="ЗАПОВНІТЬ">
      <formula>NOT(ISERROR(SEARCH("ЗАПОВНІТЬ",F36)))</formula>
    </cfRule>
  </conditionalFormatting>
  <conditionalFormatting sqref="K41 K43 K39 K37">
    <cfRule type="containsText" dxfId="232" priority="8" stopIfTrue="1" operator="containsText" text="ЗАПОВНІТЬ ПРІЗВИЩЕ">
      <formula>NOT(ISERROR(SEARCH("ЗАПОВНІТЬ ПРІЗВИЩЕ",K37)))</formula>
    </cfRule>
  </conditionalFormatting>
  <conditionalFormatting sqref="B41 B43 B39 B37">
    <cfRule type="containsText" dxfId="231" priority="7" stopIfTrue="1" operator="containsText" text="ЗАПОВНІТЬ">
      <formula>NOT(ISERROR(SEARCH("ЗАПОВНІТЬ",B37)))</formula>
    </cfRule>
  </conditionalFormatting>
  <conditionalFormatting sqref="F34">
    <cfRule type="cellIs" dxfId="230" priority="6" stopIfTrue="1" operator="equal">
      <formula>0</formula>
    </cfRule>
  </conditionalFormatting>
  <conditionalFormatting sqref="G34">
    <cfRule type="cellIs" dxfId="229" priority="5" stopIfTrue="1" operator="equal">
      <formula>0</formula>
    </cfRule>
  </conditionalFormatting>
  <conditionalFormatting sqref="J34">
    <cfRule type="cellIs" dxfId="228" priority="4" stopIfTrue="1" operator="equal">
      <formula>0</formula>
    </cfRule>
  </conditionalFormatting>
  <conditionalFormatting sqref="K34">
    <cfRule type="cellIs" dxfId="227" priority="3" stopIfTrue="1" operator="equal">
      <formula>0</formula>
    </cfRule>
  </conditionalFormatting>
  <conditionalFormatting sqref="L34">
    <cfRule type="cellIs" dxfId="226" priority="2" stopIfTrue="1" operator="equal">
      <formula>0</formula>
    </cfRule>
  </conditionalFormatting>
  <conditionalFormatting sqref="L26:L33">
    <cfRule type="cellIs" dxfId="225" priority="1" stopIfTrue="1" operator="equal">
      <formula>0</formula>
    </cfRule>
  </conditionalFormatting>
  <pageMargins left="0.7" right="0.7" top="0.75" bottom="0.75" header="0.3" footer="0.3"/>
  <pageSetup paperSize="9" scale="41" orientation="landscape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5"/>
  <sheetViews>
    <sheetView topLeftCell="A19" zoomScale="65" zoomScaleNormal="65" workbookViewId="0">
      <selection activeCell="G33" sqref="G33"/>
    </sheetView>
  </sheetViews>
  <sheetFormatPr defaultRowHeight="15"/>
  <cols>
    <col min="1" max="1" width="2.42578125" customWidth="1"/>
    <col min="3" max="3" width="60.5703125" customWidth="1"/>
    <col min="4" max="4" width="14.28515625" customWidth="1"/>
    <col min="5" max="5" width="9.5703125" customWidth="1"/>
    <col min="6" max="6" width="27" customWidth="1"/>
    <col min="7" max="7" width="25.42578125" customWidth="1"/>
    <col min="8" max="9" width="20.7109375" customWidth="1"/>
    <col min="10" max="10" width="24" customWidth="1"/>
    <col min="11" max="11" width="23.85546875" customWidth="1"/>
    <col min="12" max="12" width="22.85546875" customWidth="1"/>
  </cols>
  <sheetData>
    <row r="1" spans="1:12" ht="59.25" customHeight="1">
      <c r="A1" s="1"/>
      <c r="B1" s="1"/>
      <c r="C1" s="1"/>
      <c r="D1" s="1"/>
      <c r="E1" s="1"/>
      <c r="F1" s="1"/>
      <c r="G1" s="1"/>
      <c r="H1" s="1"/>
      <c r="I1" s="1"/>
      <c r="J1" s="134" t="s">
        <v>0</v>
      </c>
      <c r="K1" s="134"/>
      <c r="L1" s="134"/>
    </row>
    <row r="2" spans="1:12" ht="25.5">
      <c r="A2" s="1"/>
      <c r="B2" s="1"/>
      <c r="C2" s="135" t="s">
        <v>1</v>
      </c>
      <c r="D2" s="136"/>
      <c r="E2" s="136"/>
      <c r="F2" s="136"/>
      <c r="G2" s="136"/>
      <c r="H2" s="136"/>
      <c r="I2" s="136"/>
      <c r="J2" s="136"/>
      <c r="K2" s="136"/>
      <c r="L2" s="136"/>
    </row>
    <row r="3" spans="1:12" ht="22.5">
      <c r="A3" s="1"/>
      <c r="B3" s="1"/>
      <c r="C3" s="137" t="s">
        <v>55</v>
      </c>
      <c r="D3" s="138"/>
      <c r="E3" s="138"/>
      <c r="F3" s="138"/>
      <c r="G3" s="138"/>
      <c r="H3" s="138"/>
      <c r="I3" s="138"/>
      <c r="J3" s="138"/>
      <c r="K3" s="138"/>
      <c r="L3" s="138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22.5">
      <c r="A5" s="1"/>
      <c r="B5" s="1"/>
      <c r="C5" s="2"/>
      <c r="D5" s="1"/>
      <c r="E5" s="3" t="s">
        <v>2</v>
      </c>
      <c r="F5" s="139" t="s">
        <v>80</v>
      </c>
      <c r="G5" s="139"/>
      <c r="H5" s="4">
        <v>2022</v>
      </c>
      <c r="I5" s="5" t="s">
        <v>4</v>
      </c>
      <c r="J5" s="6" t="s">
        <v>5</v>
      </c>
      <c r="K5" s="2"/>
      <c r="L5" s="2"/>
    </row>
    <row r="6" spans="1:12" ht="18.75">
      <c r="A6" s="1"/>
      <c r="B6" s="1"/>
      <c r="C6" s="7"/>
      <c r="D6" s="1"/>
      <c r="E6" s="7"/>
      <c r="F6" s="140" t="s">
        <v>6</v>
      </c>
      <c r="G6" s="140"/>
      <c r="H6" s="104"/>
      <c r="I6" s="7"/>
      <c r="J6" s="7"/>
      <c r="K6" s="7"/>
      <c r="L6" s="7"/>
    </row>
    <row r="7" spans="1:12" ht="9.9499999999999993" customHeight="1" thickBot="1">
      <c r="A7" s="1"/>
      <c r="B7" s="1"/>
      <c r="C7" s="7"/>
      <c r="D7" s="7"/>
      <c r="E7" s="7"/>
      <c r="F7" s="104"/>
      <c r="G7" s="104"/>
      <c r="H7" s="7"/>
      <c r="I7" s="7"/>
      <c r="J7" s="7"/>
      <c r="K7" s="7"/>
      <c r="L7" s="7"/>
    </row>
    <row r="8" spans="1:12" ht="19.5" customHeight="1" thickBot="1">
      <c r="A8" s="1"/>
      <c r="B8" s="141" t="s">
        <v>7</v>
      </c>
      <c r="C8" s="142"/>
      <c r="D8" s="142"/>
      <c r="E8" s="142"/>
      <c r="F8" s="142"/>
      <c r="G8" s="143"/>
      <c r="H8" s="8" t="s">
        <v>8</v>
      </c>
      <c r="I8" s="9"/>
      <c r="J8" s="144" t="s">
        <v>56</v>
      </c>
      <c r="K8" s="144"/>
      <c r="L8" s="144"/>
    </row>
    <row r="9" spans="1:12" ht="21.75" customHeight="1">
      <c r="A9" s="1"/>
      <c r="B9" s="145" t="s">
        <v>57</v>
      </c>
      <c r="C9" s="146"/>
      <c r="D9" s="146"/>
      <c r="E9" s="146"/>
      <c r="F9" s="146"/>
      <c r="G9" s="147"/>
      <c r="H9" s="151" t="s">
        <v>9</v>
      </c>
      <c r="I9" s="9"/>
      <c r="J9" s="144" t="s">
        <v>10</v>
      </c>
      <c r="K9" s="144"/>
      <c r="L9" s="144"/>
    </row>
    <row r="10" spans="1:12" ht="99.75" customHeight="1" thickBot="1">
      <c r="A10" s="1"/>
      <c r="B10" s="148"/>
      <c r="C10" s="149"/>
      <c r="D10" s="149"/>
      <c r="E10" s="149"/>
      <c r="F10" s="149"/>
      <c r="G10" s="150"/>
      <c r="H10" s="152"/>
      <c r="I10" s="10"/>
      <c r="J10" s="153"/>
      <c r="K10" s="153"/>
      <c r="L10" s="153"/>
    </row>
    <row r="11" spans="1:12" ht="9.9499999999999993" customHeight="1" thickBot="1">
      <c r="A11" s="1"/>
      <c r="B11" s="1"/>
      <c r="C11" s="9"/>
      <c r="D11" s="9"/>
      <c r="E11" s="9"/>
      <c r="F11" s="9"/>
      <c r="G11" s="9"/>
      <c r="H11" s="9"/>
      <c r="I11" s="9"/>
      <c r="J11" s="11"/>
      <c r="K11" s="11"/>
      <c r="L11" s="11"/>
    </row>
    <row r="12" spans="1:12" ht="18.75">
      <c r="A12" s="1"/>
      <c r="B12" s="12" t="s">
        <v>11</v>
      </c>
      <c r="C12" s="13"/>
      <c r="D12" s="14"/>
      <c r="E12" s="14"/>
      <c r="F12" s="14"/>
      <c r="G12" s="14"/>
      <c r="H12" s="14"/>
      <c r="I12" s="14"/>
      <c r="J12" s="15"/>
      <c r="K12" s="15"/>
      <c r="L12" s="16"/>
    </row>
    <row r="13" spans="1:12" ht="18.75">
      <c r="A13" s="1"/>
      <c r="B13" s="17" t="s">
        <v>58</v>
      </c>
      <c r="C13" s="18"/>
      <c r="D13" s="18"/>
      <c r="E13" s="18"/>
      <c r="F13" s="18"/>
      <c r="G13" s="18"/>
      <c r="H13" s="18"/>
      <c r="I13" s="18"/>
      <c r="J13" s="18"/>
      <c r="K13" s="18"/>
      <c r="L13" s="19"/>
    </row>
    <row r="14" spans="1:12" ht="18.75">
      <c r="A14" s="1"/>
      <c r="B14" s="17" t="s">
        <v>71</v>
      </c>
      <c r="C14" s="20"/>
      <c r="D14" s="20"/>
      <c r="E14" s="20"/>
      <c r="F14" s="20"/>
      <c r="G14" s="20"/>
      <c r="H14" s="21"/>
      <c r="I14" s="20"/>
      <c r="J14" s="20"/>
      <c r="K14" s="20"/>
      <c r="L14" s="22"/>
    </row>
    <row r="15" spans="1:12" ht="18.75">
      <c r="A15" s="1"/>
      <c r="B15" s="23"/>
      <c r="C15" s="154" t="s">
        <v>70</v>
      </c>
      <c r="D15" s="154"/>
      <c r="E15" s="154"/>
      <c r="F15" s="154"/>
      <c r="G15" s="154"/>
      <c r="H15" s="154"/>
      <c r="I15" s="154"/>
      <c r="J15" s="154"/>
      <c r="K15" s="154"/>
      <c r="L15" s="155"/>
    </row>
    <row r="16" spans="1:12" ht="16.5" thickBot="1">
      <c r="A16" s="1"/>
      <c r="B16" s="132" t="s">
        <v>12</v>
      </c>
      <c r="C16" s="133"/>
      <c r="D16" s="133"/>
      <c r="E16" s="133"/>
      <c r="F16" s="133"/>
      <c r="G16" s="133"/>
      <c r="H16" s="133"/>
      <c r="I16" s="133"/>
      <c r="J16" s="133"/>
      <c r="K16" s="133"/>
      <c r="L16" s="24"/>
    </row>
    <row r="17" spans="1:12" ht="9.9499999999999993" customHeight="1" thickBot="1">
      <c r="A17" s="1"/>
      <c r="B17" s="1"/>
      <c r="C17" s="156"/>
      <c r="D17" s="157"/>
      <c r="E17" s="157"/>
      <c r="F17" s="157"/>
      <c r="G17" s="157"/>
      <c r="H17" s="157"/>
      <c r="I17" s="157"/>
      <c r="J17" s="157"/>
      <c r="K17" s="157"/>
      <c r="L17" s="26"/>
    </row>
    <row r="18" spans="1:12" ht="20.100000000000001" customHeight="1" thickBot="1">
      <c r="A18" s="27"/>
      <c r="B18" s="158" t="s">
        <v>13</v>
      </c>
      <c r="C18" s="159"/>
      <c r="D18" s="164" t="s">
        <v>14</v>
      </c>
      <c r="E18" s="167" t="s">
        <v>15</v>
      </c>
      <c r="F18" s="170" t="s">
        <v>16</v>
      </c>
      <c r="G18" s="173" t="s">
        <v>17</v>
      </c>
      <c r="H18" s="173"/>
      <c r="I18" s="173"/>
      <c r="J18" s="173"/>
      <c r="K18" s="173"/>
      <c r="L18" s="174"/>
    </row>
    <row r="19" spans="1:12" ht="27" customHeight="1" thickBot="1">
      <c r="A19" s="27"/>
      <c r="B19" s="160"/>
      <c r="C19" s="161"/>
      <c r="D19" s="165"/>
      <c r="E19" s="168"/>
      <c r="F19" s="171"/>
      <c r="G19" s="175" t="s">
        <v>18</v>
      </c>
      <c r="H19" s="176"/>
      <c r="I19" s="176"/>
      <c r="J19" s="176"/>
      <c r="K19" s="177"/>
      <c r="L19" s="167" t="s">
        <v>59</v>
      </c>
    </row>
    <row r="20" spans="1:12" ht="49.5" customHeight="1" thickBot="1">
      <c r="A20" s="27"/>
      <c r="B20" s="162"/>
      <c r="C20" s="163"/>
      <c r="D20" s="166"/>
      <c r="E20" s="169"/>
      <c r="F20" s="172"/>
      <c r="G20" s="28" t="s">
        <v>19</v>
      </c>
      <c r="H20" s="28" t="s">
        <v>20</v>
      </c>
      <c r="I20" s="28" t="s">
        <v>21</v>
      </c>
      <c r="J20" s="28" t="s">
        <v>22</v>
      </c>
      <c r="K20" s="29" t="s">
        <v>23</v>
      </c>
      <c r="L20" s="169"/>
    </row>
    <row r="21" spans="1:12" ht="20.100000000000001" customHeight="1" thickBot="1">
      <c r="A21" s="1"/>
      <c r="B21" s="180" t="s">
        <v>24</v>
      </c>
      <c r="C21" s="174"/>
      <c r="D21" s="29" t="s">
        <v>25</v>
      </c>
      <c r="E21" s="105" t="s">
        <v>26</v>
      </c>
      <c r="F21" s="29">
        <v>1</v>
      </c>
      <c r="G21" s="29">
        <v>2</v>
      </c>
      <c r="H21" s="31" t="s">
        <v>27</v>
      </c>
      <c r="I21" s="31" t="s">
        <v>28</v>
      </c>
      <c r="J21" s="29">
        <v>3</v>
      </c>
      <c r="K21" s="105">
        <v>4</v>
      </c>
      <c r="L21" s="105">
        <v>5</v>
      </c>
    </row>
    <row r="22" spans="1:12" s="35" customFormat="1" ht="34.5" customHeight="1">
      <c r="A22" s="9"/>
      <c r="B22" s="181" t="s">
        <v>60</v>
      </c>
      <c r="C22" s="182"/>
      <c r="D22" s="32"/>
      <c r="E22" s="32"/>
      <c r="F22" s="33"/>
      <c r="G22" s="33"/>
      <c r="H22" s="33"/>
      <c r="I22" s="33"/>
      <c r="J22" s="33"/>
      <c r="K22" s="34"/>
      <c r="L22" s="34"/>
    </row>
    <row r="23" spans="1:12" s="35" customFormat="1" ht="24.95" customHeight="1">
      <c r="A23" s="9"/>
      <c r="B23" s="178" t="s">
        <v>29</v>
      </c>
      <c r="C23" s="179"/>
      <c r="D23" s="36" t="s">
        <v>30</v>
      </c>
      <c r="E23" s="37" t="s">
        <v>31</v>
      </c>
      <c r="F23" s="38">
        <f>G23+J23+K23+L23</f>
        <v>8500.009</v>
      </c>
      <c r="G23" s="39">
        <v>4102.1270000000004</v>
      </c>
      <c r="H23" s="39">
        <v>0</v>
      </c>
      <c r="I23" s="39">
        <v>0</v>
      </c>
      <c r="J23" s="39">
        <v>21.684999999999999</v>
      </c>
      <c r="K23" s="40">
        <v>344.41899999999998</v>
      </c>
      <c r="L23" s="40">
        <v>4031.7779999999998</v>
      </c>
    </row>
    <row r="24" spans="1:12" s="35" customFormat="1" ht="24.95" customHeight="1" thickBot="1">
      <c r="A24" s="9"/>
      <c r="B24" s="183" t="s">
        <v>32</v>
      </c>
      <c r="C24" s="184"/>
      <c r="D24" s="41" t="s">
        <v>30</v>
      </c>
      <c r="E24" s="42" t="s">
        <v>33</v>
      </c>
      <c r="F24" s="43">
        <f>G24+J24+K24+L24</f>
        <v>11314.466</v>
      </c>
      <c r="G24" s="39">
        <v>5939.473</v>
      </c>
      <c r="H24" s="39">
        <v>0</v>
      </c>
      <c r="I24" s="39">
        <v>0</v>
      </c>
      <c r="J24" s="39">
        <v>632.30399999999997</v>
      </c>
      <c r="K24" s="40">
        <v>710.91099999999994</v>
      </c>
      <c r="L24" s="44">
        <v>4031.7779999999998</v>
      </c>
    </row>
    <row r="25" spans="1:12" s="35" customFormat="1" ht="24.95" customHeight="1">
      <c r="A25" s="9"/>
      <c r="B25" s="181" t="s">
        <v>61</v>
      </c>
      <c r="C25" s="182"/>
      <c r="D25" s="32"/>
      <c r="E25" s="45"/>
      <c r="F25" s="46"/>
      <c r="G25" s="47"/>
      <c r="H25" s="47"/>
      <c r="I25" s="47"/>
      <c r="J25" s="47"/>
      <c r="K25" s="48"/>
      <c r="L25" s="48"/>
    </row>
    <row r="26" spans="1:12" s="35" customFormat="1" ht="24.95" customHeight="1">
      <c r="A26" s="9"/>
      <c r="B26" s="178" t="s">
        <v>34</v>
      </c>
      <c r="C26" s="179"/>
      <c r="D26" s="36" t="s">
        <v>35</v>
      </c>
      <c r="E26" s="37" t="s">
        <v>36</v>
      </c>
      <c r="F26" s="38">
        <f>G26+J26+K26</f>
        <v>87.143000000000001</v>
      </c>
      <c r="G26" s="39">
        <v>67.364000000000004</v>
      </c>
      <c r="H26" s="39">
        <v>0</v>
      </c>
      <c r="I26" s="39">
        <v>0</v>
      </c>
      <c r="J26" s="39">
        <v>9.0399999999999991</v>
      </c>
      <c r="K26" s="40">
        <v>10.739000000000001</v>
      </c>
      <c r="L26" s="40">
        <v>0</v>
      </c>
    </row>
    <row r="27" spans="1:12" s="35" customFormat="1" ht="24.95" customHeight="1" thickBot="1">
      <c r="A27" s="9"/>
      <c r="B27" s="183" t="s">
        <v>37</v>
      </c>
      <c r="C27" s="184"/>
      <c r="D27" s="41" t="s">
        <v>35</v>
      </c>
      <c r="E27" s="42" t="s">
        <v>38</v>
      </c>
      <c r="F27" s="43">
        <f>G27+J27+K27</f>
        <v>511.21499999999997</v>
      </c>
      <c r="G27" s="39">
        <v>389.166</v>
      </c>
      <c r="H27" s="39">
        <v>0</v>
      </c>
      <c r="I27" s="39">
        <v>0</v>
      </c>
      <c r="J27" s="39">
        <v>58.527000000000001</v>
      </c>
      <c r="K27" s="40">
        <v>63.521999999999998</v>
      </c>
      <c r="L27" s="44">
        <v>0</v>
      </c>
    </row>
    <row r="28" spans="1:12" s="35" customFormat="1" ht="33" customHeight="1">
      <c r="A28" s="9"/>
      <c r="B28" s="181" t="s">
        <v>62</v>
      </c>
      <c r="C28" s="182"/>
      <c r="D28" s="32"/>
      <c r="E28" s="45"/>
      <c r="F28" s="46"/>
      <c r="G28" s="47"/>
      <c r="H28" s="47"/>
      <c r="I28" s="47"/>
      <c r="J28" s="47"/>
      <c r="K28" s="48"/>
      <c r="L28" s="48"/>
    </row>
    <row r="29" spans="1:12" s="35" customFormat="1" ht="24.95" customHeight="1">
      <c r="A29" s="9"/>
      <c r="B29" s="178" t="s">
        <v>34</v>
      </c>
      <c r="C29" s="179"/>
      <c r="D29" s="36" t="s">
        <v>30</v>
      </c>
      <c r="E29" s="37" t="s">
        <v>39</v>
      </c>
      <c r="F29" s="38">
        <f>G29+J29+K29</f>
        <v>2173.6320000000001</v>
      </c>
      <c r="G29" s="39">
        <v>1680.3330000000001</v>
      </c>
      <c r="H29" s="39">
        <v>0</v>
      </c>
      <c r="I29" s="39">
        <v>0</v>
      </c>
      <c r="J29" s="39">
        <v>225.459</v>
      </c>
      <c r="K29" s="40">
        <v>267.83999999999997</v>
      </c>
      <c r="L29" s="40">
        <v>0</v>
      </c>
    </row>
    <row r="30" spans="1:12" s="35" customFormat="1" ht="24.95" customHeight="1" thickBot="1">
      <c r="A30" s="9"/>
      <c r="B30" s="183" t="s">
        <v>37</v>
      </c>
      <c r="C30" s="184"/>
      <c r="D30" s="41" t="s">
        <v>30</v>
      </c>
      <c r="E30" s="42" t="s">
        <v>40</v>
      </c>
      <c r="F30" s="43">
        <f>G30+J30+K30</f>
        <v>12750.235000000001</v>
      </c>
      <c r="G30" s="39">
        <v>9706.3359999999993</v>
      </c>
      <c r="H30" s="39">
        <v>0</v>
      </c>
      <c r="I30" s="39">
        <v>0</v>
      </c>
      <c r="J30" s="39">
        <v>1459.663</v>
      </c>
      <c r="K30" s="40">
        <v>1584.2360000000001</v>
      </c>
      <c r="L30" s="44">
        <v>0</v>
      </c>
    </row>
    <row r="31" spans="1:12" s="35" customFormat="1" ht="24.95" customHeight="1">
      <c r="A31" s="9"/>
      <c r="B31" s="181" t="s">
        <v>63</v>
      </c>
      <c r="C31" s="182"/>
      <c r="D31" s="32"/>
      <c r="E31" s="45"/>
      <c r="F31" s="46"/>
      <c r="G31" s="47"/>
      <c r="H31" s="47"/>
      <c r="I31" s="47"/>
      <c r="J31" s="47"/>
      <c r="K31" s="48"/>
      <c r="L31" s="48"/>
    </row>
    <row r="32" spans="1:12" s="35" customFormat="1" ht="24.95" customHeight="1">
      <c r="A32" s="9"/>
      <c r="B32" s="178" t="s">
        <v>41</v>
      </c>
      <c r="C32" s="179"/>
      <c r="D32" s="36" t="s">
        <v>30</v>
      </c>
      <c r="E32" s="37" t="s">
        <v>42</v>
      </c>
      <c r="F32" s="38">
        <f>G32+J32+K32+L32</f>
        <v>1516.086</v>
      </c>
      <c r="G32" s="39">
        <v>993.49599999999998</v>
      </c>
      <c r="H32" s="39">
        <v>0</v>
      </c>
      <c r="I32" s="39">
        <v>0</v>
      </c>
      <c r="J32" s="39">
        <v>453.23700000000002</v>
      </c>
      <c r="K32" s="40">
        <v>69.352999999999994</v>
      </c>
      <c r="L32" s="40">
        <v>0</v>
      </c>
    </row>
    <row r="33" spans="1:12" s="35" customFormat="1" ht="24.95" customHeight="1" thickBot="1">
      <c r="A33" s="9"/>
      <c r="B33" s="183" t="s">
        <v>43</v>
      </c>
      <c r="C33" s="184"/>
      <c r="D33" s="49" t="s">
        <v>30</v>
      </c>
      <c r="E33" s="50" t="s">
        <v>44</v>
      </c>
      <c r="F33" s="43">
        <f>G33+J33+K33</f>
        <v>9278.232</v>
      </c>
      <c r="G33" s="51">
        <v>7182.1530000000002</v>
      </c>
      <c r="H33" s="51">
        <v>0</v>
      </c>
      <c r="I33" s="51">
        <v>0</v>
      </c>
      <c r="J33" s="51">
        <v>1076.8219999999999</v>
      </c>
      <c r="K33" s="40">
        <v>1019.2569999999999</v>
      </c>
      <c r="L33" s="52">
        <v>0</v>
      </c>
    </row>
    <row r="34" spans="1:12" s="35" customFormat="1" ht="47.25" customHeight="1" thickBot="1">
      <c r="A34" s="9"/>
      <c r="B34" s="185" t="s">
        <v>64</v>
      </c>
      <c r="C34" s="186"/>
      <c r="D34" s="29" t="s">
        <v>30</v>
      </c>
      <c r="E34" s="31" t="s">
        <v>45</v>
      </c>
      <c r="F34" s="79">
        <f>F23+F30-F33</f>
        <v>11972.011999999999</v>
      </c>
      <c r="G34" s="53">
        <f>G23+G30-G33</f>
        <v>6626.3099999999995</v>
      </c>
      <c r="H34" s="70">
        <v>0</v>
      </c>
      <c r="I34" s="70">
        <v>0</v>
      </c>
      <c r="J34" s="53">
        <f>J23+J30-J33</f>
        <v>404.52600000000007</v>
      </c>
      <c r="K34" s="53">
        <f>K24+K29-K32</f>
        <v>909.39800000000002</v>
      </c>
      <c r="L34" s="53">
        <f>L23+L30-L33</f>
        <v>4031.7779999999998</v>
      </c>
    </row>
    <row r="35" spans="1:12" ht="9.75" customHeight="1">
      <c r="A35" s="54"/>
      <c r="B35" s="55"/>
      <c r="C35" s="55" t="s">
        <v>5</v>
      </c>
      <c r="D35" s="56"/>
      <c r="E35" s="57"/>
      <c r="F35" s="58">
        <v>0</v>
      </c>
      <c r="G35" s="58">
        <v>0</v>
      </c>
      <c r="H35" s="58">
        <v>0</v>
      </c>
      <c r="I35" s="58">
        <v>0</v>
      </c>
      <c r="J35" s="58">
        <v>0</v>
      </c>
      <c r="K35" s="58">
        <v>0</v>
      </c>
      <c r="L35" s="58">
        <v>0</v>
      </c>
    </row>
    <row r="36" spans="1:12" ht="20.100000000000001" customHeight="1">
      <c r="A36" s="54"/>
      <c r="B36" s="187" t="s">
        <v>65</v>
      </c>
      <c r="C36" s="187"/>
      <c r="D36" s="187"/>
      <c r="E36" s="187"/>
      <c r="F36" s="187"/>
      <c r="G36" s="187"/>
      <c r="H36" s="59"/>
      <c r="I36" s="188" t="s">
        <v>66</v>
      </c>
      <c r="J36" s="188"/>
      <c r="K36" s="188"/>
      <c r="L36" s="60"/>
    </row>
    <row r="37" spans="1:12" ht="14.25" customHeight="1">
      <c r="B37" s="61" t="s">
        <v>5</v>
      </c>
      <c r="C37" s="107"/>
      <c r="D37" s="62"/>
      <c r="E37" s="189" t="s">
        <v>46</v>
      </c>
      <c r="F37" s="189"/>
      <c r="G37" s="189"/>
      <c r="H37" s="63" t="s">
        <v>47</v>
      </c>
      <c r="I37" s="190" t="s">
        <v>48</v>
      </c>
      <c r="J37" s="190"/>
      <c r="K37" s="64"/>
    </row>
    <row r="38" spans="1:12" ht="15.75">
      <c r="B38" s="187" t="s">
        <v>49</v>
      </c>
      <c r="C38" s="187"/>
      <c r="D38" s="187"/>
      <c r="E38" s="187"/>
      <c r="F38" s="187"/>
      <c r="G38" s="187"/>
      <c r="H38" s="65"/>
      <c r="I38" s="191" t="s">
        <v>67</v>
      </c>
      <c r="J38" s="191"/>
      <c r="K38" s="191"/>
    </row>
    <row r="39" spans="1:12" ht="12.75" customHeight="1">
      <c r="B39" s="61" t="s">
        <v>5</v>
      </c>
      <c r="C39" s="107"/>
      <c r="D39" s="62"/>
      <c r="E39" s="192" t="s">
        <v>50</v>
      </c>
      <c r="F39" s="192"/>
      <c r="G39" s="192"/>
      <c r="H39" s="192"/>
      <c r="I39" s="190" t="s">
        <v>48</v>
      </c>
      <c r="J39" s="190"/>
      <c r="K39" s="64" t="s">
        <v>5</v>
      </c>
    </row>
    <row r="40" spans="1:12" ht="15.75">
      <c r="B40" s="106" t="s">
        <v>51</v>
      </c>
      <c r="C40" s="106"/>
      <c r="D40" s="106"/>
      <c r="E40" s="106"/>
      <c r="F40" s="106"/>
      <c r="G40" s="106"/>
      <c r="H40" s="65"/>
      <c r="I40" s="191" t="s">
        <v>68</v>
      </c>
      <c r="J40" s="191"/>
      <c r="K40" s="191"/>
    </row>
    <row r="41" spans="1:12" ht="14.25" customHeight="1">
      <c r="B41" s="61" t="s">
        <v>5</v>
      </c>
      <c r="C41" s="68"/>
      <c r="D41" s="62"/>
      <c r="E41" s="193" t="s">
        <v>52</v>
      </c>
      <c r="F41" s="193"/>
      <c r="G41" s="193"/>
      <c r="H41" s="193"/>
      <c r="I41" s="190" t="s">
        <v>48</v>
      </c>
      <c r="J41" s="190"/>
      <c r="K41" s="64" t="s">
        <v>5</v>
      </c>
    </row>
    <row r="42" spans="1:12" ht="15.75">
      <c r="B42" s="187" t="s">
        <v>53</v>
      </c>
      <c r="C42" s="187"/>
      <c r="D42" s="187"/>
      <c r="E42" s="187"/>
      <c r="F42" s="187"/>
      <c r="G42" s="187"/>
      <c r="H42" s="65"/>
      <c r="I42" s="191" t="s">
        <v>69</v>
      </c>
      <c r="J42" s="191"/>
      <c r="K42" s="191"/>
    </row>
    <row r="43" spans="1:12" ht="21.75" customHeight="1">
      <c r="B43" s="61" t="s">
        <v>5</v>
      </c>
      <c r="C43" s="107"/>
      <c r="D43" s="62"/>
      <c r="E43" s="192" t="s">
        <v>54</v>
      </c>
      <c r="F43" s="192"/>
      <c r="G43" s="192"/>
      <c r="H43" s="192"/>
      <c r="I43" s="190" t="s">
        <v>48</v>
      </c>
      <c r="J43" s="190"/>
      <c r="K43" s="64" t="s">
        <v>5</v>
      </c>
    </row>
    <row r="44" spans="1:12" ht="4.5" customHeight="1"/>
    <row r="45" spans="1:12" s="69" customFormat="1" ht="18.75"/>
  </sheetData>
  <mergeCells count="50">
    <mergeCell ref="B16:K16"/>
    <mergeCell ref="J1:L1"/>
    <mergeCell ref="C2:L2"/>
    <mergeCell ref="C3:L3"/>
    <mergeCell ref="F5:G5"/>
    <mergeCell ref="F6:G6"/>
    <mergeCell ref="B8:G8"/>
    <mergeCell ref="J8:L8"/>
    <mergeCell ref="B9:G10"/>
    <mergeCell ref="H9:H10"/>
    <mergeCell ref="J9:L9"/>
    <mergeCell ref="J10:L10"/>
    <mergeCell ref="C15:L15"/>
    <mergeCell ref="C17:K17"/>
    <mergeCell ref="B18:C20"/>
    <mergeCell ref="D18:D20"/>
    <mergeCell ref="E18:E20"/>
    <mergeCell ref="F18:F20"/>
    <mergeCell ref="G18:L18"/>
    <mergeCell ref="G19:K19"/>
    <mergeCell ref="L19:L20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3:C33"/>
    <mergeCell ref="B34:C34"/>
    <mergeCell ref="B36:G36"/>
    <mergeCell ref="I36:K36"/>
    <mergeCell ref="E37:G37"/>
    <mergeCell ref="I37:J37"/>
    <mergeCell ref="B42:G42"/>
    <mergeCell ref="I42:K42"/>
    <mergeCell ref="E43:H43"/>
    <mergeCell ref="I43:J43"/>
    <mergeCell ref="B38:G38"/>
    <mergeCell ref="I38:K38"/>
    <mergeCell ref="E39:H39"/>
    <mergeCell ref="I39:J39"/>
    <mergeCell ref="I40:K40"/>
    <mergeCell ref="E41:H41"/>
    <mergeCell ref="I41:J41"/>
  </mergeCells>
  <conditionalFormatting sqref="J5">
    <cfRule type="containsText" dxfId="104" priority="19" stopIfTrue="1" operator="containsText" text="ЗАПОВНІТЬ місяць">
      <formula>NOT(ISERROR(SEARCH("ЗАПОВНІТЬ місяць",J5)))</formula>
    </cfRule>
  </conditionalFormatting>
  <conditionalFormatting sqref="F35:L35">
    <cfRule type="cellIs" dxfId="103" priority="17" stopIfTrue="1" operator="notEqual">
      <formula>0</formula>
    </cfRule>
    <cfRule type="cellIs" dxfId="102" priority="18" stopIfTrue="1" operator="equal">
      <formula>0</formula>
    </cfRule>
  </conditionalFormatting>
  <conditionalFormatting sqref="C35">
    <cfRule type="containsText" dxfId="101" priority="16" stopIfTrue="1" operator="containsText" text="ПОЯСНІТЬ">
      <formula>NOT(ISERROR(SEARCH("ПОЯСНІТЬ",C35)))</formula>
    </cfRule>
  </conditionalFormatting>
  <conditionalFormatting sqref="G23:L25 H34:I34 G26:K33">
    <cfRule type="cellIs" dxfId="100" priority="15" stopIfTrue="1" operator="equal">
      <formula>0</formula>
    </cfRule>
  </conditionalFormatting>
  <conditionalFormatting sqref="J36">
    <cfRule type="containsText" dxfId="99" priority="14" stopIfTrue="1" operator="containsText" text="ЗАПОВНІТЬ">
      <formula>NOT(ISERROR(SEARCH("ЗАПОВНІТЬ",J36)))</formula>
    </cfRule>
  </conditionalFormatting>
  <conditionalFormatting sqref="C36">
    <cfRule type="containsText" dxfId="98" priority="13" stopIfTrue="1" operator="containsText" text="ЗАПОВНІТЬ">
      <formula>NOT(ISERROR(SEARCH("ЗАПОВНІТЬ",C36)))</formula>
    </cfRule>
  </conditionalFormatting>
  <conditionalFormatting sqref="F36">
    <cfRule type="containsText" dxfId="97" priority="12" stopIfTrue="1" operator="containsText" text="ЗАПОВНІТЬ">
      <formula>NOT(ISERROR(SEARCH("ЗАПОВНІТЬ",F36)))</formula>
    </cfRule>
  </conditionalFormatting>
  <conditionalFormatting sqref="K41 K43 K39 K37">
    <cfRule type="containsText" dxfId="96" priority="11" stopIfTrue="1" operator="containsText" text="ЗАПОВНІТЬ ПРІЗВИЩЕ">
      <formula>NOT(ISERROR(SEARCH("ЗАПОВНІТЬ ПРІЗВИЩЕ",K37)))</formula>
    </cfRule>
  </conditionalFormatting>
  <conditionalFormatting sqref="B41 B43 B39 B37">
    <cfRule type="containsText" dxfId="95" priority="10" stopIfTrue="1" operator="containsText" text="ЗАПОВНІТЬ">
      <formula>NOT(ISERROR(SEARCH("ЗАПОВНІТЬ",B37)))</formula>
    </cfRule>
  </conditionalFormatting>
  <conditionalFormatting sqref="L26:L33">
    <cfRule type="cellIs" dxfId="94" priority="9" stopIfTrue="1" operator="equal">
      <formula>0</formula>
    </cfRule>
  </conditionalFormatting>
  <conditionalFormatting sqref="L34">
    <cfRule type="cellIs" dxfId="93" priority="8" stopIfTrue="1" operator="equal">
      <formula>0</formula>
    </cfRule>
  </conditionalFormatting>
  <conditionalFormatting sqref="K34">
    <cfRule type="cellIs" dxfId="92" priority="3" stopIfTrue="1" operator="equal">
      <formula>0</formula>
    </cfRule>
  </conditionalFormatting>
  <conditionalFormatting sqref="J34">
    <cfRule type="cellIs" dxfId="91" priority="2" stopIfTrue="1" operator="equal">
      <formula>0</formula>
    </cfRule>
  </conditionalFormatting>
  <conditionalFormatting sqref="G34">
    <cfRule type="cellIs" dxfId="90" priority="1" stopIfTrue="1" operator="equal">
      <formula>0</formula>
    </cfRule>
  </conditionalFormatting>
  <pageMargins left="0.11811023622047245" right="0.11811023622047245" top="0.15748031496062992" bottom="0.15748031496062992" header="0.31496062992125984" footer="0.31496062992125984"/>
  <pageSetup paperSize="9" scale="55" orientation="landscape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5"/>
  <sheetViews>
    <sheetView topLeftCell="A20" zoomScale="70" zoomScaleNormal="70" workbookViewId="0">
      <selection activeCell="F34" sqref="F34"/>
    </sheetView>
  </sheetViews>
  <sheetFormatPr defaultRowHeight="15"/>
  <cols>
    <col min="1" max="1" width="2.42578125" customWidth="1"/>
    <col min="3" max="3" width="60.5703125" customWidth="1"/>
    <col min="4" max="4" width="14.28515625" customWidth="1"/>
    <col min="5" max="5" width="9.5703125" customWidth="1"/>
    <col min="6" max="6" width="27" customWidth="1"/>
    <col min="7" max="7" width="25.42578125" customWidth="1"/>
    <col min="8" max="9" width="20.7109375" customWidth="1"/>
    <col min="10" max="10" width="24" customWidth="1"/>
    <col min="11" max="11" width="23.85546875" customWidth="1"/>
    <col min="12" max="12" width="22.85546875" customWidth="1"/>
  </cols>
  <sheetData>
    <row r="1" spans="1:12" ht="59.25" customHeight="1">
      <c r="A1" s="1"/>
      <c r="B1" s="1"/>
      <c r="C1" s="1"/>
      <c r="D1" s="1"/>
      <c r="E1" s="1"/>
      <c r="F1" s="1"/>
      <c r="G1" s="1"/>
      <c r="H1" s="1"/>
      <c r="I1" s="1"/>
      <c r="J1" s="134" t="s">
        <v>0</v>
      </c>
      <c r="K1" s="134"/>
      <c r="L1" s="134"/>
    </row>
    <row r="2" spans="1:12" ht="25.5">
      <c r="A2" s="1"/>
      <c r="B2" s="1"/>
      <c r="C2" s="135" t="s">
        <v>1</v>
      </c>
      <c r="D2" s="136"/>
      <c r="E2" s="136"/>
      <c r="F2" s="136"/>
      <c r="G2" s="136"/>
      <c r="H2" s="136"/>
      <c r="I2" s="136"/>
      <c r="J2" s="136"/>
      <c r="K2" s="136"/>
      <c r="L2" s="136"/>
    </row>
    <row r="3" spans="1:12" ht="22.5">
      <c r="A3" s="1"/>
      <c r="B3" s="1"/>
      <c r="C3" s="137" t="s">
        <v>55</v>
      </c>
      <c r="D3" s="138"/>
      <c r="E3" s="138"/>
      <c r="F3" s="138"/>
      <c r="G3" s="138"/>
      <c r="H3" s="138"/>
      <c r="I3" s="138"/>
      <c r="J3" s="138"/>
      <c r="K3" s="138"/>
      <c r="L3" s="138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22.5">
      <c r="A5" s="1"/>
      <c r="B5" s="1"/>
      <c r="C5" s="2"/>
      <c r="D5" s="1"/>
      <c r="E5" s="3" t="s">
        <v>2</v>
      </c>
      <c r="F5" s="139" t="s">
        <v>80</v>
      </c>
      <c r="G5" s="139"/>
      <c r="H5" s="4">
        <v>2022</v>
      </c>
      <c r="I5" s="5" t="s">
        <v>4</v>
      </c>
      <c r="J5" s="6" t="s">
        <v>5</v>
      </c>
      <c r="K5" s="2"/>
      <c r="L5" s="2"/>
    </row>
    <row r="6" spans="1:12" ht="18.75">
      <c r="A6" s="1"/>
      <c r="B6" s="1"/>
      <c r="C6" s="7"/>
      <c r="D6" s="1"/>
      <c r="E6" s="7"/>
      <c r="F6" s="140" t="s">
        <v>6</v>
      </c>
      <c r="G6" s="140"/>
      <c r="H6" s="111"/>
      <c r="I6" s="7"/>
      <c r="J6" s="7"/>
      <c r="K6" s="7"/>
      <c r="L6" s="7"/>
    </row>
    <row r="7" spans="1:12" ht="9.9499999999999993" customHeight="1" thickBot="1">
      <c r="A7" s="1"/>
      <c r="B7" s="1"/>
      <c r="C7" s="7"/>
      <c r="D7" s="7"/>
      <c r="E7" s="7"/>
      <c r="F7" s="111"/>
      <c r="G7" s="111"/>
      <c r="H7" s="7"/>
      <c r="I7" s="7"/>
      <c r="J7" s="7"/>
      <c r="K7" s="7"/>
      <c r="L7" s="7"/>
    </row>
    <row r="8" spans="1:12" ht="19.5" customHeight="1" thickBot="1">
      <c r="A8" s="1"/>
      <c r="B8" s="141" t="s">
        <v>7</v>
      </c>
      <c r="C8" s="142"/>
      <c r="D8" s="142"/>
      <c r="E8" s="142"/>
      <c r="F8" s="142"/>
      <c r="G8" s="143"/>
      <c r="H8" s="8" t="s">
        <v>8</v>
      </c>
      <c r="I8" s="9"/>
      <c r="J8" s="144" t="s">
        <v>56</v>
      </c>
      <c r="K8" s="144"/>
      <c r="L8" s="144"/>
    </row>
    <row r="9" spans="1:12" ht="21.75" customHeight="1">
      <c r="A9" s="1"/>
      <c r="B9" s="145" t="s">
        <v>57</v>
      </c>
      <c r="C9" s="146"/>
      <c r="D9" s="146"/>
      <c r="E9" s="146"/>
      <c r="F9" s="146"/>
      <c r="G9" s="147"/>
      <c r="H9" s="151" t="s">
        <v>9</v>
      </c>
      <c r="I9" s="9"/>
      <c r="J9" s="144" t="s">
        <v>10</v>
      </c>
      <c r="K9" s="144"/>
      <c r="L9" s="144"/>
    </row>
    <row r="10" spans="1:12" ht="99.75" customHeight="1" thickBot="1">
      <c r="A10" s="1"/>
      <c r="B10" s="148"/>
      <c r="C10" s="149"/>
      <c r="D10" s="149"/>
      <c r="E10" s="149"/>
      <c r="F10" s="149"/>
      <c r="G10" s="150"/>
      <c r="H10" s="152"/>
      <c r="I10" s="10"/>
      <c r="J10" s="153"/>
      <c r="K10" s="153"/>
      <c r="L10" s="153"/>
    </row>
    <row r="11" spans="1:12" ht="9.9499999999999993" customHeight="1" thickBot="1">
      <c r="A11" s="1"/>
      <c r="B11" s="1"/>
      <c r="C11" s="9"/>
      <c r="D11" s="9"/>
      <c r="E11" s="9"/>
      <c r="F11" s="9"/>
      <c r="G11" s="9"/>
      <c r="H11" s="9"/>
      <c r="I11" s="9"/>
      <c r="J11" s="11"/>
      <c r="K11" s="11"/>
      <c r="L11" s="11"/>
    </row>
    <row r="12" spans="1:12" ht="18.75">
      <c r="A12" s="1"/>
      <c r="B12" s="12" t="s">
        <v>11</v>
      </c>
      <c r="C12" s="13"/>
      <c r="D12" s="14"/>
      <c r="E12" s="14"/>
      <c r="F12" s="14"/>
      <c r="G12" s="14"/>
      <c r="H12" s="14"/>
      <c r="I12" s="14"/>
      <c r="J12" s="15"/>
      <c r="K12" s="15"/>
      <c r="L12" s="16"/>
    </row>
    <row r="13" spans="1:12" ht="18.75">
      <c r="A13" s="1"/>
      <c r="B13" s="17" t="s">
        <v>58</v>
      </c>
      <c r="C13" s="18"/>
      <c r="D13" s="18"/>
      <c r="E13" s="18"/>
      <c r="F13" s="18"/>
      <c r="G13" s="18"/>
      <c r="H13" s="18"/>
      <c r="I13" s="18"/>
      <c r="J13" s="18"/>
      <c r="K13" s="18"/>
      <c r="L13" s="19"/>
    </row>
    <row r="14" spans="1:12" ht="18.75">
      <c r="A14" s="1"/>
      <c r="B14" s="17" t="s">
        <v>71</v>
      </c>
      <c r="C14" s="20"/>
      <c r="D14" s="20"/>
      <c r="E14" s="20"/>
      <c r="F14" s="20"/>
      <c r="G14" s="20"/>
      <c r="H14" s="21"/>
      <c r="I14" s="20"/>
      <c r="J14" s="20"/>
      <c r="K14" s="20"/>
      <c r="L14" s="22"/>
    </row>
    <row r="15" spans="1:12" ht="18.75">
      <c r="A15" s="1"/>
      <c r="B15" s="23"/>
      <c r="C15" s="154" t="s">
        <v>70</v>
      </c>
      <c r="D15" s="154"/>
      <c r="E15" s="154"/>
      <c r="F15" s="154"/>
      <c r="G15" s="154"/>
      <c r="H15" s="154"/>
      <c r="I15" s="154"/>
      <c r="J15" s="154"/>
      <c r="K15" s="154"/>
      <c r="L15" s="155"/>
    </row>
    <row r="16" spans="1:12" ht="16.5" thickBot="1">
      <c r="A16" s="1"/>
      <c r="B16" s="132" t="s">
        <v>12</v>
      </c>
      <c r="C16" s="133"/>
      <c r="D16" s="133"/>
      <c r="E16" s="133"/>
      <c r="F16" s="133"/>
      <c r="G16" s="133"/>
      <c r="H16" s="133"/>
      <c r="I16" s="133"/>
      <c r="J16" s="133"/>
      <c r="K16" s="133"/>
      <c r="L16" s="24"/>
    </row>
    <row r="17" spans="1:12" ht="9.9499999999999993" customHeight="1" thickBot="1">
      <c r="A17" s="1"/>
      <c r="B17" s="1"/>
      <c r="C17" s="156"/>
      <c r="D17" s="157"/>
      <c r="E17" s="157"/>
      <c r="F17" s="157"/>
      <c r="G17" s="157"/>
      <c r="H17" s="157"/>
      <c r="I17" s="157"/>
      <c r="J17" s="157"/>
      <c r="K17" s="157"/>
      <c r="L17" s="26"/>
    </row>
    <row r="18" spans="1:12" ht="20.100000000000001" customHeight="1" thickBot="1">
      <c r="A18" s="27"/>
      <c r="B18" s="158" t="s">
        <v>13</v>
      </c>
      <c r="C18" s="159"/>
      <c r="D18" s="164" t="s">
        <v>14</v>
      </c>
      <c r="E18" s="167" t="s">
        <v>15</v>
      </c>
      <c r="F18" s="170" t="s">
        <v>16</v>
      </c>
      <c r="G18" s="173" t="s">
        <v>17</v>
      </c>
      <c r="H18" s="173"/>
      <c r="I18" s="173"/>
      <c r="J18" s="173"/>
      <c r="K18" s="173"/>
      <c r="L18" s="174"/>
    </row>
    <row r="19" spans="1:12" ht="27" customHeight="1" thickBot="1">
      <c r="A19" s="27"/>
      <c r="B19" s="160"/>
      <c r="C19" s="161"/>
      <c r="D19" s="165"/>
      <c r="E19" s="168"/>
      <c r="F19" s="171"/>
      <c r="G19" s="175" t="s">
        <v>18</v>
      </c>
      <c r="H19" s="176"/>
      <c r="I19" s="176"/>
      <c r="J19" s="176"/>
      <c r="K19" s="177"/>
      <c r="L19" s="167" t="s">
        <v>59</v>
      </c>
    </row>
    <row r="20" spans="1:12" ht="49.5" customHeight="1" thickBot="1">
      <c r="A20" s="27"/>
      <c r="B20" s="162"/>
      <c r="C20" s="163"/>
      <c r="D20" s="166"/>
      <c r="E20" s="169"/>
      <c r="F20" s="172"/>
      <c r="G20" s="28" t="s">
        <v>19</v>
      </c>
      <c r="H20" s="28" t="s">
        <v>20</v>
      </c>
      <c r="I20" s="28" t="s">
        <v>21</v>
      </c>
      <c r="J20" s="28" t="s">
        <v>22</v>
      </c>
      <c r="K20" s="29" t="s">
        <v>23</v>
      </c>
      <c r="L20" s="169"/>
    </row>
    <row r="21" spans="1:12" ht="20.100000000000001" customHeight="1" thickBot="1">
      <c r="A21" s="1"/>
      <c r="B21" s="180" t="s">
        <v>24</v>
      </c>
      <c r="C21" s="174"/>
      <c r="D21" s="29" t="s">
        <v>25</v>
      </c>
      <c r="E21" s="110" t="s">
        <v>26</v>
      </c>
      <c r="F21" s="29">
        <v>1</v>
      </c>
      <c r="G21" s="29">
        <v>2</v>
      </c>
      <c r="H21" s="31" t="s">
        <v>27</v>
      </c>
      <c r="I21" s="31" t="s">
        <v>28</v>
      </c>
      <c r="J21" s="29">
        <v>3</v>
      </c>
      <c r="K21" s="110">
        <v>4</v>
      </c>
      <c r="L21" s="110">
        <v>5</v>
      </c>
    </row>
    <row r="22" spans="1:12" s="35" customFormat="1" ht="34.5" customHeight="1">
      <c r="A22" s="9"/>
      <c r="B22" s="181" t="s">
        <v>60</v>
      </c>
      <c r="C22" s="182"/>
      <c r="D22" s="32"/>
      <c r="E22" s="32"/>
      <c r="F22" s="33"/>
      <c r="G22" s="33"/>
      <c r="H22" s="33"/>
      <c r="I22" s="33"/>
      <c r="J22" s="33"/>
      <c r="K22" s="34"/>
      <c r="L22" s="34"/>
    </row>
    <row r="23" spans="1:12" s="35" customFormat="1" ht="24.95" customHeight="1">
      <c r="A23" s="9"/>
      <c r="B23" s="178" t="s">
        <v>29</v>
      </c>
      <c r="C23" s="179"/>
      <c r="D23" s="36" t="s">
        <v>30</v>
      </c>
      <c r="E23" s="37" t="s">
        <v>31</v>
      </c>
      <c r="F23" s="38">
        <f>G23+J23+K23+L23</f>
        <v>8500.009</v>
      </c>
      <c r="G23" s="39">
        <v>4102.1270000000004</v>
      </c>
      <c r="H23" s="39">
        <v>0</v>
      </c>
      <c r="I23" s="39">
        <v>0</v>
      </c>
      <c r="J23" s="39">
        <v>21.684999999999999</v>
      </c>
      <c r="K23" s="40">
        <v>344.41899999999998</v>
      </c>
      <c r="L23" s="40">
        <v>4031.7779999999998</v>
      </c>
    </row>
    <row r="24" spans="1:12" s="35" customFormat="1" ht="24.95" customHeight="1" thickBot="1">
      <c r="A24" s="9"/>
      <c r="B24" s="183" t="s">
        <v>32</v>
      </c>
      <c r="C24" s="184"/>
      <c r="D24" s="41" t="s">
        <v>30</v>
      </c>
      <c r="E24" s="42" t="s">
        <v>33</v>
      </c>
      <c r="F24" s="43">
        <f>G24+J24+K24+L24</f>
        <v>11972.011999999999</v>
      </c>
      <c r="G24" s="39">
        <v>6626.3099999999995</v>
      </c>
      <c r="H24" s="39">
        <v>0</v>
      </c>
      <c r="I24" s="39">
        <v>0</v>
      </c>
      <c r="J24" s="39">
        <v>404.52600000000007</v>
      </c>
      <c r="K24" s="40">
        <v>909.39800000000002</v>
      </c>
      <c r="L24" s="44">
        <v>4031.7779999999998</v>
      </c>
    </row>
    <row r="25" spans="1:12" s="35" customFormat="1" ht="24.95" customHeight="1">
      <c r="A25" s="9"/>
      <c r="B25" s="181" t="s">
        <v>61</v>
      </c>
      <c r="C25" s="182"/>
      <c r="D25" s="32"/>
      <c r="E25" s="45"/>
      <c r="F25" s="46"/>
      <c r="G25" s="47"/>
      <c r="H25" s="47"/>
      <c r="I25" s="47"/>
      <c r="J25" s="47"/>
      <c r="K25" s="48"/>
      <c r="L25" s="48"/>
    </row>
    <row r="26" spans="1:12" s="35" customFormat="1" ht="24.95" customHeight="1">
      <c r="A26" s="9"/>
      <c r="B26" s="178" t="s">
        <v>34</v>
      </c>
      <c r="C26" s="179"/>
      <c r="D26" s="36" t="s">
        <v>35</v>
      </c>
      <c r="E26" s="37" t="s">
        <v>36</v>
      </c>
      <c r="F26" s="38">
        <f>G26+J26+K26</f>
        <v>88.061000000000007</v>
      </c>
      <c r="G26" s="39">
        <v>66.320999999999998</v>
      </c>
      <c r="H26" s="39">
        <v>0</v>
      </c>
      <c r="I26" s="39">
        <v>0</v>
      </c>
      <c r="J26" s="39">
        <v>9.2919999999999998</v>
      </c>
      <c r="K26" s="40">
        <v>12.448</v>
      </c>
      <c r="L26" s="40">
        <v>0</v>
      </c>
    </row>
    <row r="27" spans="1:12" s="35" customFormat="1" ht="24.95" customHeight="1" thickBot="1">
      <c r="A27" s="9"/>
      <c r="B27" s="183" t="s">
        <v>37</v>
      </c>
      <c r="C27" s="184"/>
      <c r="D27" s="41" t="s">
        <v>35</v>
      </c>
      <c r="E27" s="42" t="s">
        <v>38</v>
      </c>
      <c r="F27" s="43">
        <f>G27+J27+K27</f>
        <v>599.27599999999995</v>
      </c>
      <c r="G27" s="39">
        <f>389.166+G26</f>
        <v>455.48699999999997</v>
      </c>
      <c r="H27" s="39">
        <v>0</v>
      </c>
      <c r="I27" s="39">
        <v>0</v>
      </c>
      <c r="J27" s="39">
        <f>58.527+J26</f>
        <v>67.819000000000003</v>
      </c>
      <c r="K27" s="40">
        <f>63.522+K26</f>
        <v>75.97</v>
      </c>
      <c r="L27" s="44">
        <v>0</v>
      </c>
    </row>
    <row r="28" spans="1:12" s="35" customFormat="1" ht="33" customHeight="1">
      <c r="A28" s="9"/>
      <c r="B28" s="181" t="s">
        <v>62</v>
      </c>
      <c r="C28" s="182"/>
      <c r="D28" s="32"/>
      <c r="E28" s="45"/>
      <c r="F28" s="46"/>
      <c r="G28" s="47"/>
      <c r="H28" s="47"/>
      <c r="I28" s="47"/>
      <c r="J28" s="47"/>
      <c r="K28" s="48"/>
      <c r="L28" s="48"/>
    </row>
    <row r="29" spans="1:12" s="35" customFormat="1" ht="24.95" customHeight="1">
      <c r="A29" s="9"/>
      <c r="B29" s="178" t="s">
        <v>34</v>
      </c>
      <c r="C29" s="179"/>
      <c r="D29" s="36" t="s">
        <v>30</v>
      </c>
      <c r="E29" s="37" t="s">
        <v>39</v>
      </c>
      <c r="F29" s="38">
        <f>G29+J29+K29</f>
        <v>2196.3310000000001</v>
      </c>
      <c r="G29" s="39">
        <v>1654.134</v>
      </c>
      <c r="H29" s="39">
        <v>0</v>
      </c>
      <c r="I29" s="39">
        <v>0</v>
      </c>
      <c r="J29" s="39">
        <v>231.74600000000001</v>
      </c>
      <c r="K29" s="40">
        <v>310.45100000000002</v>
      </c>
      <c r="L29" s="40">
        <v>0</v>
      </c>
    </row>
    <row r="30" spans="1:12" s="35" customFormat="1" ht="24.95" customHeight="1" thickBot="1">
      <c r="A30" s="9"/>
      <c r="B30" s="183" t="s">
        <v>37</v>
      </c>
      <c r="C30" s="184"/>
      <c r="D30" s="41" t="s">
        <v>30</v>
      </c>
      <c r="E30" s="42" t="s">
        <v>40</v>
      </c>
      <c r="F30" s="43">
        <f>G30+J30+K30</f>
        <v>14946.565999999999</v>
      </c>
      <c r="G30" s="39">
        <f>9706.336+G29</f>
        <v>11360.47</v>
      </c>
      <c r="H30" s="39">
        <v>0</v>
      </c>
      <c r="I30" s="39">
        <v>0</v>
      </c>
      <c r="J30" s="39">
        <f>1459.663+J29</f>
        <v>1691.4090000000001</v>
      </c>
      <c r="K30" s="40">
        <f>1584.236+K29</f>
        <v>1894.6870000000001</v>
      </c>
      <c r="L30" s="44">
        <v>0</v>
      </c>
    </row>
    <row r="31" spans="1:12" s="35" customFormat="1" ht="24.95" customHeight="1">
      <c r="A31" s="9"/>
      <c r="B31" s="181" t="s">
        <v>63</v>
      </c>
      <c r="C31" s="182"/>
      <c r="D31" s="32"/>
      <c r="E31" s="45"/>
      <c r="F31" s="46"/>
      <c r="G31" s="47"/>
      <c r="H31" s="47"/>
      <c r="I31" s="47"/>
      <c r="J31" s="47"/>
      <c r="K31" s="48"/>
      <c r="L31" s="48"/>
    </row>
    <row r="32" spans="1:12" s="35" customFormat="1" ht="24.95" customHeight="1">
      <c r="A32" s="9"/>
      <c r="B32" s="178" t="s">
        <v>41</v>
      </c>
      <c r="C32" s="179"/>
      <c r="D32" s="36" t="s">
        <v>30</v>
      </c>
      <c r="E32" s="37" t="s">
        <v>42</v>
      </c>
      <c r="F32" s="38">
        <f>G32+J32+K32+L32</f>
        <v>2901.9090000000001</v>
      </c>
      <c r="G32" s="39">
        <v>1696.6890000000001</v>
      </c>
      <c r="H32" s="39">
        <v>0</v>
      </c>
      <c r="I32" s="39">
        <v>0</v>
      </c>
      <c r="J32" s="39">
        <v>236.55600000000001</v>
      </c>
      <c r="K32" s="40">
        <v>968.66399999999999</v>
      </c>
      <c r="L32" s="40">
        <v>0</v>
      </c>
    </row>
    <row r="33" spans="1:12" s="35" customFormat="1" ht="24.95" customHeight="1" thickBot="1">
      <c r="A33" s="9"/>
      <c r="B33" s="183" t="s">
        <v>43</v>
      </c>
      <c r="C33" s="184"/>
      <c r="D33" s="49" t="s">
        <v>30</v>
      </c>
      <c r="E33" s="50" t="s">
        <v>44</v>
      </c>
      <c r="F33" s="43">
        <f>G33+J33+K33</f>
        <v>12180.141000000001</v>
      </c>
      <c r="G33" s="51">
        <f>7182.153+G32</f>
        <v>8878.8420000000006</v>
      </c>
      <c r="H33" s="51">
        <v>0</v>
      </c>
      <c r="I33" s="51">
        <v>0</v>
      </c>
      <c r="J33" s="51">
        <f>1076.822+J32</f>
        <v>1313.3779999999999</v>
      </c>
      <c r="K33" s="40">
        <f>1019.257+K32</f>
        <v>1987.9209999999998</v>
      </c>
      <c r="L33" s="52">
        <v>0</v>
      </c>
    </row>
    <row r="34" spans="1:12" s="35" customFormat="1" ht="47.25" customHeight="1" thickBot="1">
      <c r="A34" s="9"/>
      <c r="B34" s="185" t="s">
        <v>64</v>
      </c>
      <c r="C34" s="186"/>
      <c r="D34" s="29" t="s">
        <v>30</v>
      </c>
      <c r="E34" s="31" t="s">
        <v>45</v>
      </c>
      <c r="F34" s="79">
        <f>F23+F30-F33</f>
        <v>11266.433999999996</v>
      </c>
      <c r="G34" s="53">
        <f>G23+G30-G33</f>
        <v>6583.7549999999992</v>
      </c>
      <c r="H34" s="70">
        <v>0</v>
      </c>
      <c r="I34" s="70">
        <v>0</v>
      </c>
      <c r="J34" s="53">
        <f>J23+J30-J33</f>
        <v>399.71600000000012</v>
      </c>
      <c r="K34" s="53">
        <f>K24+K29-K32</f>
        <v>251.18500000000017</v>
      </c>
      <c r="L34" s="53">
        <f>L23+L30-L33</f>
        <v>4031.7779999999998</v>
      </c>
    </row>
    <row r="35" spans="1:12" ht="9.75" customHeight="1">
      <c r="A35" s="54"/>
      <c r="B35" s="55"/>
      <c r="C35" s="55" t="s">
        <v>5</v>
      </c>
      <c r="D35" s="56"/>
      <c r="E35" s="57"/>
      <c r="F35" s="58">
        <v>0</v>
      </c>
      <c r="G35" s="58">
        <v>0</v>
      </c>
      <c r="H35" s="58">
        <v>0</v>
      </c>
      <c r="I35" s="58">
        <v>0</v>
      </c>
      <c r="J35" s="58">
        <v>0</v>
      </c>
      <c r="K35" s="58">
        <v>0</v>
      </c>
      <c r="L35" s="58">
        <v>0</v>
      </c>
    </row>
    <row r="36" spans="1:12" ht="20.100000000000001" customHeight="1">
      <c r="A36" s="54"/>
      <c r="B36" s="187" t="s">
        <v>65</v>
      </c>
      <c r="C36" s="187"/>
      <c r="D36" s="187"/>
      <c r="E36" s="187"/>
      <c r="F36" s="187"/>
      <c r="G36" s="187"/>
      <c r="H36" s="59"/>
      <c r="I36" s="188" t="s">
        <v>66</v>
      </c>
      <c r="J36" s="188"/>
      <c r="K36" s="188"/>
      <c r="L36" s="60"/>
    </row>
    <row r="37" spans="1:12" ht="14.25" customHeight="1">
      <c r="B37" s="61" t="s">
        <v>5</v>
      </c>
      <c r="C37" s="109"/>
      <c r="D37" s="62"/>
      <c r="E37" s="189" t="s">
        <v>46</v>
      </c>
      <c r="F37" s="189"/>
      <c r="G37" s="189"/>
      <c r="H37" s="63" t="s">
        <v>47</v>
      </c>
      <c r="I37" s="190" t="s">
        <v>48</v>
      </c>
      <c r="J37" s="190"/>
      <c r="K37" s="64"/>
    </row>
    <row r="38" spans="1:12" ht="15.75">
      <c r="B38" s="187" t="s">
        <v>49</v>
      </c>
      <c r="C38" s="187"/>
      <c r="D38" s="187"/>
      <c r="E38" s="187"/>
      <c r="F38" s="187"/>
      <c r="G38" s="187"/>
      <c r="H38" s="65"/>
      <c r="I38" s="191" t="s">
        <v>67</v>
      </c>
      <c r="J38" s="191"/>
      <c r="K38" s="191"/>
    </row>
    <row r="39" spans="1:12" ht="12.75" customHeight="1">
      <c r="B39" s="61" t="s">
        <v>5</v>
      </c>
      <c r="C39" s="109"/>
      <c r="D39" s="62"/>
      <c r="E39" s="192" t="s">
        <v>50</v>
      </c>
      <c r="F39" s="192"/>
      <c r="G39" s="192"/>
      <c r="H39" s="192"/>
      <c r="I39" s="190" t="s">
        <v>48</v>
      </c>
      <c r="J39" s="190"/>
      <c r="K39" s="64" t="s">
        <v>5</v>
      </c>
    </row>
    <row r="40" spans="1:12" ht="15.75">
      <c r="B40" s="108" t="s">
        <v>51</v>
      </c>
      <c r="C40" s="108"/>
      <c r="D40" s="108"/>
      <c r="E40" s="108"/>
      <c r="F40" s="108"/>
      <c r="G40" s="108"/>
      <c r="H40" s="65"/>
      <c r="I40" s="191"/>
      <c r="J40" s="191"/>
      <c r="K40" s="191"/>
    </row>
    <row r="41" spans="1:12" ht="14.25" customHeight="1">
      <c r="B41" s="61" t="s">
        <v>5</v>
      </c>
      <c r="C41" s="68"/>
      <c r="D41" s="62"/>
      <c r="E41" s="193" t="s">
        <v>52</v>
      </c>
      <c r="F41" s="193"/>
      <c r="G41" s="193"/>
      <c r="H41" s="193"/>
      <c r="I41" s="190" t="s">
        <v>48</v>
      </c>
      <c r="J41" s="190"/>
      <c r="K41" s="64" t="s">
        <v>5</v>
      </c>
    </row>
    <row r="42" spans="1:12" ht="15.75">
      <c r="B42" s="187" t="s">
        <v>53</v>
      </c>
      <c r="C42" s="187"/>
      <c r="D42" s="187"/>
      <c r="E42" s="187"/>
      <c r="F42" s="187"/>
      <c r="G42" s="187"/>
      <c r="H42" s="65"/>
      <c r="I42" s="191" t="s">
        <v>69</v>
      </c>
      <c r="J42" s="191"/>
      <c r="K42" s="191"/>
    </row>
    <row r="43" spans="1:12" ht="21.75" customHeight="1">
      <c r="B43" s="61" t="s">
        <v>5</v>
      </c>
      <c r="C43" s="109"/>
      <c r="D43" s="62"/>
      <c r="E43" s="192" t="s">
        <v>54</v>
      </c>
      <c r="F43" s="192"/>
      <c r="G43" s="192"/>
      <c r="H43" s="192"/>
      <c r="I43" s="190" t="s">
        <v>48</v>
      </c>
      <c r="J43" s="190"/>
      <c r="K43" s="64" t="s">
        <v>5</v>
      </c>
    </row>
    <row r="44" spans="1:12" ht="4.5" customHeight="1"/>
    <row r="45" spans="1:12" s="69" customFormat="1" ht="18.75"/>
  </sheetData>
  <mergeCells count="50">
    <mergeCell ref="B42:G42"/>
    <mergeCell ref="I42:K42"/>
    <mergeCell ref="E43:H43"/>
    <mergeCell ref="I43:J43"/>
    <mergeCell ref="B38:G38"/>
    <mergeCell ref="I38:K38"/>
    <mergeCell ref="E39:H39"/>
    <mergeCell ref="I39:J39"/>
    <mergeCell ref="I40:K40"/>
    <mergeCell ref="E41:H41"/>
    <mergeCell ref="I41:J41"/>
    <mergeCell ref="B33:C33"/>
    <mergeCell ref="B34:C34"/>
    <mergeCell ref="B36:G36"/>
    <mergeCell ref="I36:K36"/>
    <mergeCell ref="E37:G37"/>
    <mergeCell ref="I37:J37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C17:K17"/>
    <mergeCell ref="B18:C20"/>
    <mergeCell ref="D18:D20"/>
    <mergeCell ref="E18:E20"/>
    <mergeCell ref="F18:F20"/>
    <mergeCell ref="G18:L18"/>
    <mergeCell ref="G19:K19"/>
    <mergeCell ref="L19:L20"/>
    <mergeCell ref="B16:K16"/>
    <mergeCell ref="J1:L1"/>
    <mergeCell ref="C2:L2"/>
    <mergeCell ref="C3:L3"/>
    <mergeCell ref="F5:G5"/>
    <mergeCell ref="F6:G6"/>
    <mergeCell ref="B8:G8"/>
    <mergeCell ref="J8:L8"/>
    <mergeCell ref="B9:G10"/>
    <mergeCell ref="H9:H10"/>
    <mergeCell ref="J9:L9"/>
    <mergeCell ref="J10:L10"/>
    <mergeCell ref="C15:L15"/>
  </mergeCells>
  <conditionalFormatting sqref="J5">
    <cfRule type="containsText" dxfId="89" priority="15" stopIfTrue="1" operator="containsText" text="ЗАПОВНІТЬ місяць">
      <formula>NOT(ISERROR(SEARCH("ЗАПОВНІТЬ місяць",J5)))</formula>
    </cfRule>
  </conditionalFormatting>
  <conditionalFormatting sqref="F35:L35">
    <cfRule type="cellIs" dxfId="88" priority="13" stopIfTrue="1" operator="notEqual">
      <formula>0</formula>
    </cfRule>
    <cfRule type="cellIs" dxfId="87" priority="14" stopIfTrue="1" operator="equal">
      <formula>0</formula>
    </cfRule>
  </conditionalFormatting>
  <conditionalFormatting sqref="C35">
    <cfRule type="containsText" dxfId="86" priority="12" stopIfTrue="1" operator="containsText" text="ПОЯСНІТЬ">
      <formula>NOT(ISERROR(SEARCH("ПОЯСНІТЬ",C35)))</formula>
    </cfRule>
  </conditionalFormatting>
  <conditionalFormatting sqref="G23:L25 H34:I34 G26:K33">
    <cfRule type="cellIs" dxfId="85" priority="11" stopIfTrue="1" operator="equal">
      <formula>0</formula>
    </cfRule>
  </conditionalFormatting>
  <conditionalFormatting sqref="J36">
    <cfRule type="containsText" dxfId="84" priority="10" stopIfTrue="1" operator="containsText" text="ЗАПОВНІТЬ">
      <formula>NOT(ISERROR(SEARCH("ЗАПОВНІТЬ",J36)))</formula>
    </cfRule>
  </conditionalFormatting>
  <conditionalFormatting sqref="C36">
    <cfRule type="containsText" dxfId="83" priority="9" stopIfTrue="1" operator="containsText" text="ЗАПОВНІТЬ">
      <formula>NOT(ISERROR(SEARCH("ЗАПОВНІТЬ",C36)))</formula>
    </cfRule>
  </conditionalFormatting>
  <conditionalFormatting sqref="F36">
    <cfRule type="containsText" dxfId="82" priority="8" stopIfTrue="1" operator="containsText" text="ЗАПОВНІТЬ">
      <formula>NOT(ISERROR(SEARCH("ЗАПОВНІТЬ",F36)))</formula>
    </cfRule>
  </conditionalFormatting>
  <conditionalFormatting sqref="K41 K43 K39 K37">
    <cfRule type="containsText" dxfId="81" priority="7" stopIfTrue="1" operator="containsText" text="ЗАПОВНІТЬ ПРІЗВИЩЕ">
      <formula>NOT(ISERROR(SEARCH("ЗАПОВНІТЬ ПРІЗВИЩЕ",K37)))</formula>
    </cfRule>
  </conditionalFormatting>
  <conditionalFormatting sqref="B41 B43 B39 B37">
    <cfRule type="containsText" dxfId="80" priority="6" stopIfTrue="1" operator="containsText" text="ЗАПОВНІТЬ">
      <formula>NOT(ISERROR(SEARCH("ЗАПОВНІТЬ",B37)))</formula>
    </cfRule>
  </conditionalFormatting>
  <conditionalFormatting sqref="L26:L33">
    <cfRule type="cellIs" dxfId="79" priority="5" stopIfTrue="1" operator="equal">
      <formula>0</formula>
    </cfRule>
  </conditionalFormatting>
  <conditionalFormatting sqref="L34">
    <cfRule type="cellIs" dxfId="78" priority="4" stopIfTrue="1" operator="equal">
      <formula>0</formula>
    </cfRule>
  </conditionalFormatting>
  <conditionalFormatting sqref="K34">
    <cfRule type="cellIs" dxfId="77" priority="3" stopIfTrue="1" operator="equal">
      <formula>0</formula>
    </cfRule>
  </conditionalFormatting>
  <conditionalFormatting sqref="J34">
    <cfRule type="cellIs" dxfId="76" priority="2" stopIfTrue="1" operator="equal">
      <formula>0</formula>
    </cfRule>
  </conditionalFormatting>
  <conditionalFormatting sqref="G34">
    <cfRule type="cellIs" dxfId="75" priority="1" stopIfTrue="1" operator="equal">
      <formula>0</formula>
    </cfRule>
  </conditionalFormatting>
  <pageMargins left="0.11811023622047245" right="0.11811023622047245" top="0.15748031496062992" bottom="0.15748031496062992" header="0.31496062992125984" footer="0.31496062992125984"/>
  <pageSetup paperSize="9" scale="55" orientation="landscape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5"/>
  <sheetViews>
    <sheetView view="pageBreakPreview" topLeftCell="A22" zoomScale="62" zoomScaleNormal="85" zoomScaleSheetLayoutView="62" workbookViewId="0">
      <selection activeCell="G30" sqref="G30"/>
    </sheetView>
  </sheetViews>
  <sheetFormatPr defaultRowHeight="15"/>
  <cols>
    <col min="1" max="1" width="2.42578125" customWidth="1"/>
    <col min="3" max="3" width="60.5703125" customWidth="1"/>
    <col min="4" max="4" width="14.28515625" customWidth="1"/>
    <col min="5" max="5" width="9.5703125" customWidth="1"/>
    <col min="6" max="6" width="27" customWidth="1"/>
    <col min="7" max="7" width="25.42578125" customWidth="1"/>
    <col min="8" max="9" width="20.7109375" customWidth="1"/>
    <col min="10" max="10" width="24" customWidth="1"/>
    <col min="11" max="11" width="23.85546875" customWidth="1"/>
    <col min="12" max="12" width="22.85546875" customWidth="1"/>
  </cols>
  <sheetData>
    <row r="1" spans="1:12" ht="59.25" customHeight="1">
      <c r="A1" s="1"/>
      <c r="B1" s="1"/>
      <c r="C1" s="1"/>
      <c r="D1" s="1"/>
      <c r="E1" s="1"/>
      <c r="F1" s="1"/>
      <c r="G1" s="1"/>
      <c r="H1" s="1"/>
      <c r="I1" s="1"/>
      <c r="J1" s="134" t="s">
        <v>0</v>
      </c>
      <c r="K1" s="134"/>
      <c r="L1" s="134"/>
    </row>
    <row r="2" spans="1:12" ht="25.5">
      <c r="A2" s="1"/>
      <c r="B2" s="1"/>
      <c r="C2" s="135" t="s">
        <v>1</v>
      </c>
      <c r="D2" s="136"/>
      <c r="E2" s="136"/>
      <c r="F2" s="136"/>
      <c r="G2" s="136"/>
      <c r="H2" s="136"/>
      <c r="I2" s="136"/>
      <c r="J2" s="136"/>
      <c r="K2" s="136"/>
      <c r="L2" s="136"/>
    </row>
    <row r="3" spans="1:12" ht="22.5">
      <c r="A3" s="1"/>
      <c r="B3" s="1"/>
      <c r="C3" s="137" t="s">
        <v>55</v>
      </c>
      <c r="D3" s="138"/>
      <c r="E3" s="138"/>
      <c r="F3" s="138"/>
      <c r="G3" s="138"/>
      <c r="H3" s="138"/>
      <c r="I3" s="138"/>
      <c r="J3" s="138"/>
      <c r="K3" s="138"/>
      <c r="L3" s="138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22.5">
      <c r="A5" s="1"/>
      <c r="B5" s="1"/>
      <c r="C5" s="2"/>
      <c r="D5" s="1"/>
      <c r="E5" s="3" t="s">
        <v>2</v>
      </c>
      <c r="F5" s="139" t="s">
        <v>3</v>
      </c>
      <c r="G5" s="139"/>
      <c r="H5" s="4">
        <v>2022</v>
      </c>
      <c r="I5" s="5" t="s">
        <v>4</v>
      </c>
      <c r="J5" s="6" t="s">
        <v>5</v>
      </c>
      <c r="K5" s="2"/>
      <c r="L5" s="2"/>
    </row>
    <row r="6" spans="1:12" ht="18.75">
      <c r="A6" s="1"/>
      <c r="B6" s="1"/>
      <c r="C6" s="7"/>
      <c r="D6" s="1"/>
      <c r="E6" s="7"/>
      <c r="F6" s="140" t="s">
        <v>6</v>
      </c>
      <c r="G6" s="140"/>
      <c r="H6" s="115"/>
      <c r="I6" s="7"/>
      <c r="J6" s="7"/>
      <c r="K6" s="7"/>
      <c r="L6" s="7"/>
    </row>
    <row r="7" spans="1:12" ht="9.9499999999999993" customHeight="1" thickBot="1">
      <c r="A7" s="1"/>
      <c r="B7" s="1"/>
      <c r="C7" s="7"/>
      <c r="D7" s="7"/>
      <c r="E7" s="7"/>
      <c r="F7" s="115"/>
      <c r="G7" s="115"/>
      <c r="H7" s="7"/>
      <c r="I7" s="7"/>
      <c r="J7" s="7"/>
      <c r="K7" s="7"/>
      <c r="L7" s="7"/>
    </row>
    <row r="8" spans="1:12" ht="19.5" customHeight="1" thickBot="1">
      <c r="A8" s="1"/>
      <c r="B8" s="141" t="s">
        <v>7</v>
      </c>
      <c r="C8" s="142"/>
      <c r="D8" s="142"/>
      <c r="E8" s="142"/>
      <c r="F8" s="142"/>
      <c r="G8" s="143"/>
      <c r="H8" s="8" t="s">
        <v>8</v>
      </c>
      <c r="I8" s="9"/>
      <c r="J8" s="144" t="s">
        <v>56</v>
      </c>
      <c r="K8" s="144"/>
      <c r="L8" s="144"/>
    </row>
    <row r="9" spans="1:12" ht="21.75" customHeight="1">
      <c r="A9" s="1"/>
      <c r="B9" s="145" t="s">
        <v>57</v>
      </c>
      <c r="C9" s="146"/>
      <c r="D9" s="146"/>
      <c r="E9" s="146"/>
      <c r="F9" s="146"/>
      <c r="G9" s="147"/>
      <c r="H9" s="151" t="s">
        <v>9</v>
      </c>
      <c r="I9" s="9"/>
      <c r="J9" s="144" t="s">
        <v>10</v>
      </c>
      <c r="K9" s="144"/>
      <c r="L9" s="144"/>
    </row>
    <row r="10" spans="1:12" ht="99.75" customHeight="1" thickBot="1">
      <c r="A10" s="1"/>
      <c r="B10" s="148"/>
      <c r="C10" s="149"/>
      <c r="D10" s="149"/>
      <c r="E10" s="149"/>
      <c r="F10" s="149"/>
      <c r="G10" s="150"/>
      <c r="H10" s="152"/>
      <c r="I10" s="10"/>
      <c r="J10" s="153"/>
      <c r="K10" s="153"/>
      <c r="L10" s="153"/>
    </row>
    <row r="11" spans="1:12" ht="9.9499999999999993" customHeight="1" thickBot="1">
      <c r="A11" s="1"/>
      <c r="B11" s="1"/>
      <c r="C11" s="9"/>
      <c r="D11" s="9"/>
      <c r="E11" s="9"/>
      <c r="F11" s="9"/>
      <c r="G11" s="9"/>
      <c r="H11" s="9"/>
      <c r="I11" s="9"/>
      <c r="J11" s="11"/>
      <c r="K11" s="11"/>
      <c r="L11" s="11"/>
    </row>
    <row r="12" spans="1:12" ht="18.75">
      <c r="A12" s="1"/>
      <c r="B12" s="12" t="s">
        <v>11</v>
      </c>
      <c r="C12" s="13"/>
      <c r="D12" s="14"/>
      <c r="E12" s="14"/>
      <c r="F12" s="14"/>
      <c r="G12" s="14"/>
      <c r="H12" s="14"/>
      <c r="I12" s="14"/>
      <c r="J12" s="15"/>
      <c r="K12" s="15"/>
      <c r="L12" s="16"/>
    </row>
    <row r="13" spans="1:12" ht="18.75">
      <c r="A13" s="1"/>
      <c r="B13" s="17" t="s">
        <v>58</v>
      </c>
      <c r="C13" s="18"/>
      <c r="D13" s="18"/>
      <c r="E13" s="18"/>
      <c r="F13" s="18"/>
      <c r="G13" s="18"/>
      <c r="H13" s="18"/>
      <c r="I13" s="18"/>
      <c r="J13" s="18"/>
      <c r="K13" s="18"/>
      <c r="L13" s="19"/>
    </row>
    <row r="14" spans="1:12" ht="18.75">
      <c r="A14" s="1"/>
      <c r="B14" s="17" t="s">
        <v>71</v>
      </c>
      <c r="C14" s="20"/>
      <c r="D14" s="20"/>
      <c r="E14" s="20"/>
      <c r="F14" s="20"/>
      <c r="G14" s="20"/>
      <c r="H14" s="21"/>
      <c r="I14" s="20"/>
      <c r="J14" s="20"/>
      <c r="K14" s="20"/>
      <c r="L14" s="22"/>
    </row>
    <row r="15" spans="1:12" ht="18.75">
      <c r="A15" s="1"/>
      <c r="B15" s="23"/>
      <c r="C15" s="154" t="s">
        <v>70</v>
      </c>
      <c r="D15" s="154"/>
      <c r="E15" s="154"/>
      <c r="F15" s="154"/>
      <c r="G15" s="154"/>
      <c r="H15" s="154"/>
      <c r="I15" s="154"/>
      <c r="J15" s="154"/>
      <c r="K15" s="154"/>
      <c r="L15" s="155"/>
    </row>
    <row r="16" spans="1:12" ht="16.5" thickBot="1">
      <c r="A16" s="1"/>
      <c r="B16" s="132" t="s">
        <v>12</v>
      </c>
      <c r="C16" s="133"/>
      <c r="D16" s="133"/>
      <c r="E16" s="133"/>
      <c r="F16" s="133"/>
      <c r="G16" s="133"/>
      <c r="H16" s="133"/>
      <c r="I16" s="133"/>
      <c r="J16" s="133"/>
      <c r="K16" s="133"/>
      <c r="L16" s="24"/>
    </row>
    <row r="17" spans="1:12" ht="9.9499999999999993" customHeight="1" thickBot="1">
      <c r="A17" s="1"/>
      <c r="B17" s="1"/>
      <c r="C17" s="156"/>
      <c r="D17" s="157"/>
      <c r="E17" s="157"/>
      <c r="F17" s="157"/>
      <c r="G17" s="157"/>
      <c r="H17" s="157"/>
      <c r="I17" s="157"/>
      <c r="J17" s="157"/>
      <c r="K17" s="157"/>
      <c r="L17" s="26"/>
    </row>
    <row r="18" spans="1:12" ht="20.100000000000001" customHeight="1" thickBot="1">
      <c r="A18" s="27"/>
      <c r="B18" s="158" t="s">
        <v>13</v>
      </c>
      <c r="C18" s="159"/>
      <c r="D18" s="164" t="s">
        <v>14</v>
      </c>
      <c r="E18" s="167" t="s">
        <v>15</v>
      </c>
      <c r="F18" s="170" t="s">
        <v>16</v>
      </c>
      <c r="G18" s="173" t="s">
        <v>17</v>
      </c>
      <c r="H18" s="173"/>
      <c r="I18" s="173"/>
      <c r="J18" s="173"/>
      <c r="K18" s="173"/>
      <c r="L18" s="174"/>
    </row>
    <row r="19" spans="1:12" ht="27" customHeight="1" thickBot="1">
      <c r="A19" s="27"/>
      <c r="B19" s="160"/>
      <c r="C19" s="161"/>
      <c r="D19" s="165"/>
      <c r="E19" s="168"/>
      <c r="F19" s="171"/>
      <c r="G19" s="175" t="s">
        <v>18</v>
      </c>
      <c r="H19" s="176"/>
      <c r="I19" s="176"/>
      <c r="J19" s="176"/>
      <c r="K19" s="177"/>
      <c r="L19" s="167" t="s">
        <v>59</v>
      </c>
    </row>
    <row r="20" spans="1:12" ht="49.5" customHeight="1" thickBot="1">
      <c r="A20" s="27"/>
      <c r="B20" s="162"/>
      <c r="C20" s="163"/>
      <c r="D20" s="166"/>
      <c r="E20" s="169"/>
      <c r="F20" s="172"/>
      <c r="G20" s="28" t="s">
        <v>19</v>
      </c>
      <c r="H20" s="28" t="s">
        <v>20</v>
      </c>
      <c r="I20" s="28" t="s">
        <v>21</v>
      </c>
      <c r="J20" s="28" t="s">
        <v>22</v>
      </c>
      <c r="K20" s="29" t="s">
        <v>23</v>
      </c>
      <c r="L20" s="169"/>
    </row>
    <row r="21" spans="1:12" ht="20.100000000000001" customHeight="1" thickBot="1">
      <c r="A21" s="1"/>
      <c r="B21" s="180" t="s">
        <v>24</v>
      </c>
      <c r="C21" s="174"/>
      <c r="D21" s="29" t="s">
        <v>25</v>
      </c>
      <c r="E21" s="114" t="s">
        <v>26</v>
      </c>
      <c r="F21" s="29">
        <v>1</v>
      </c>
      <c r="G21" s="29">
        <v>2</v>
      </c>
      <c r="H21" s="31" t="s">
        <v>27</v>
      </c>
      <c r="I21" s="31" t="s">
        <v>28</v>
      </c>
      <c r="J21" s="29">
        <v>3</v>
      </c>
      <c r="K21" s="114">
        <v>4</v>
      </c>
      <c r="L21" s="114">
        <v>5</v>
      </c>
    </row>
    <row r="22" spans="1:12" s="35" customFormat="1" ht="34.5" customHeight="1">
      <c r="A22" s="9"/>
      <c r="B22" s="181" t="s">
        <v>60</v>
      </c>
      <c r="C22" s="182"/>
      <c r="D22" s="32"/>
      <c r="E22" s="32"/>
      <c r="F22" s="33"/>
      <c r="G22" s="33"/>
      <c r="H22" s="33"/>
      <c r="I22" s="33"/>
      <c r="J22" s="33"/>
      <c r="K22" s="34"/>
      <c r="L22" s="34"/>
    </row>
    <row r="23" spans="1:12" s="35" customFormat="1" ht="24.95" customHeight="1">
      <c r="A23" s="9"/>
      <c r="B23" s="178" t="s">
        <v>29</v>
      </c>
      <c r="C23" s="179"/>
      <c r="D23" s="36" t="s">
        <v>30</v>
      </c>
      <c r="E23" s="37" t="s">
        <v>31</v>
      </c>
      <c r="F23" s="38">
        <f>G23+J23+K23+L23</f>
        <v>8500.009</v>
      </c>
      <c r="G23" s="39">
        <v>4102.1270000000004</v>
      </c>
      <c r="H23" s="39">
        <v>0</v>
      </c>
      <c r="I23" s="39">
        <v>0</v>
      </c>
      <c r="J23" s="39">
        <v>21.684999999999999</v>
      </c>
      <c r="K23" s="40">
        <v>344.41899999999998</v>
      </c>
      <c r="L23" s="40">
        <v>4031.7779999999998</v>
      </c>
    </row>
    <row r="24" spans="1:12" s="35" customFormat="1" ht="24.95" customHeight="1" thickBot="1">
      <c r="A24" s="9"/>
      <c r="B24" s="183" t="s">
        <v>32</v>
      </c>
      <c r="C24" s="184"/>
      <c r="D24" s="41" t="s">
        <v>30</v>
      </c>
      <c r="E24" s="42" t="s">
        <v>33</v>
      </c>
      <c r="F24" s="43">
        <f>G24+J24+K24+L24</f>
        <v>11266.433999999999</v>
      </c>
      <c r="G24" s="39">
        <v>6583.7549999999992</v>
      </c>
      <c r="H24" s="39">
        <v>0</v>
      </c>
      <c r="I24" s="39">
        <v>0</v>
      </c>
      <c r="J24" s="39">
        <v>399.71600000000012</v>
      </c>
      <c r="K24" s="40">
        <v>251.18500000000017</v>
      </c>
      <c r="L24" s="44">
        <v>4031.7779999999998</v>
      </c>
    </row>
    <row r="25" spans="1:12" s="35" customFormat="1" ht="24.95" customHeight="1">
      <c r="A25" s="9"/>
      <c r="B25" s="181" t="s">
        <v>61</v>
      </c>
      <c r="C25" s="182"/>
      <c r="D25" s="32"/>
      <c r="E25" s="45"/>
      <c r="F25" s="46"/>
      <c r="G25" s="47"/>
      <c r="H25" s="47"/>
      <c r="I25" s="47"/>
      <c r="J25" s="47"/>
      <c r="K25" s="48"/>
      <c r="L25" s="48"/>
    </row>
    <row r="26" spans="1:12" s="35" customFormat="1" ht="24.95" customHeight="1">
      <c r="A26" s="9"/>
      <c r="B26" s="178" t="s">
        <v>34</v>
      </c>
      <c r="C26" s="179"/>
      <c r="D26" s="36" t="s">
        <v>35</v>
      </c>
      <c r="E26" s="37" t="s">
        <v>36</v>
      </c>
      <c r="F26" s="38">
        <f>G26+J26+K26</f>
        <v>88.665999999999997</v>
      </c>
      <c r="G26" s="39">
        <v>67.787999999999997</v>
      </c>
      <c r="H26" s="39">
        <v>0</v>
      </c>
      <c r="I26" s="39">
        <v>0</v>
      </c>
      <c r="J26" s="39">
        <v>9.1319999999999997</v>
      </c>
      <c r="K26" s="40">
        <v>11.746</v>
      </c>
      <c r="L26" s="40">
        <v>0</v>
      </c>
    </row>
    <row r="27" spans="1:12" s="35" customFormat="1" ht="24.95" customHeight="1" thickBot="1">
      <c r="A27" s="9"/>
      <c r="B27" s="183" t="s">
        <v>37</v>
      </c>
      <c r="C27" s="184"/>
      <c r="D27" s="41" t="s">
        <v>35</v>
      </c>
      <c r="E27" s="42" t="s">
        <v>38</v>
      </c>
      <c r="F27" s="43">
        <f>G27+J27+K27</f>
        <v>687.94200000000001</v>
      </c>
      <c r="G27" s="39">
        <f>389.166+G26+66.321</f>
        <v>523.27499999999998</v>
      </c>
      <c r="H27" s="39">
        <v>0</v>
      </c>
      <c r="I27" s="39">
        <v>0</v>
      </c>
      <c r="J27" s="39">
        <f>58.527+J26+9.292</f>
        <v>76.951000000000008</v>
      </c>
      <c r="K27" s="40">
        <f>63.522+K26+12.448</f>
        <v>87.716000000000008</v>
      </c>
      <c r="L27" s="44">
        <v>0</v>
      </c>
    </row>
    <row r="28" spans="1:12" s="35" customFormat="1" ht="33" customHeight="1">
      <c r="A28" s="9"/>
      <c r="B28" s="181" t="s">
        <v>62</v>
      </c>
      <c r="C28" s="182"/>
      <c r="D28" s="32"/>
      <c r="E28" s="45"/>
      <c r="F28" s="46"/>
      <c r="G28" s="47"/>
      <c r="H28" s="47"/>
      <c r="I28" s="47"/>
      <c r="J28" s="47"/>
      <c r="K28" s="48"/>
      <c r="L28" s="48"/>
    </row>
    <row r="29" spans="1:12" s="35" customFormat="1" ht="24.95" customHeight="1">
      <c r="A29" s="9"/>
      <c r="B29" s="178" t="s">
        <v>34</v>
      </c>
      <c r="C29" s="179"/>
      <c r="D29" s="36" t="s">
        <v>30</v>
      </c>
      <c r="E29" s="37" t="s">
        <v>39</v>
      </c>
      <c r="F29" s="38">
        <f>G29+J29+K29</f>
        <v>2211.4360000000001</v>
      </c>
      <c r="G29" s="39">
        <v>1690.731</v>
      </c>
      <c r="H29" s="39">
        <v>0</v>
      </c>
      <c r="I29" s="39">
        <v>0</v>
      </c>
      <c r="J29" s="39">
        <v>227.756</v>
      </c>
      <c r="K29" s="40">
        <v>292.94900000000001</v>
      </c>
      <c r="L29" s="40">
        <v>0</v>
      </c>
    </row>
    <row r="30" spans="1:12" s="35" customFormat="1" ht="24.95" customHeight="1" thickBot="1">
      <c r="A30" s="9"/>
      <c r="B30" s="183" t="s">
        <v>37</v>
      </c>
      <c r="C30" s="184"/>
      <c r="D30" s="41" t="s">
        <v>30</v>
      </c>
      <c r="E30" s="42" t="s">
        <v>40</v>
      </c>
      <c r="F30" s="43">
        <f>G30+J30+K30</f>
        <v>17158.002</v>
      </c>
      <c r="G30" s="39">
        <f>9706.336+G29+1654.134</f>
        <v>13051.200999999999</v>
      </c>
      <c r="H30" s="39">
        <v>0</v>
      </c>
      <c r="I30" s="39">
        <v>0</v>
      </c>
      <c r="J30" s="39">
        <f>1459.663+J29+231.746</f>
        <v>1919.1650000000002</v>
      </c>
      <c r="K30" s="40">
        <f>1584.236+K29+310.451</f>
        <v>2187.6360000000004</v>
      </c>
      <c r="L30" s="44">
        <v>0</v>
      </c>
    </row>
    <row r="31" spans="1:12" s="35" customFormat="1" ht="24.95" customHeight="1">
      <c r="A31" s="9"/>
      <c r="B31" s="181" t="s">
        <v>63</v>
      </c>
      <c r="C31" s="182"/>
      <c r="D31" s="32"/>
      <c r="E31" s="45"/>
      <c r="F31" s="46"/>
      <c r="G31" s="47"/>
      <c r="H31" s="47"/>
      <c r="I31" s="47"/>
      <c r="J31" s="47"/>
      <c r="K31" s="48"/>
      <c r="L31" s="48"/>
    </row>
    <row r="32" spans="1:12" s="35" customFormat="1" ht="24.95" customHeight="1">
      <c r="A32" s="9"/>
      <c r="B32" s="178" t="s">
        <v>41</v>
      </c>
      <c r="C32" s="179"/>
      <c r="D32" s="36" t="s">
        <v>30</v>
      </c>
      <c r="E32" s="37" t="s">
        <v>42</v>
      </c>
      <c r="F32" s="38">
        <f>G32+J32+K32+L32</f>
        <v>2127.6000000000004</v>
      </c>
      <c r="G32" s="39">
        <v>1541.105</v>
      </c>
      <c r="H32" s="39">
        <v>0</v>
      </c>
      <c r="I32" s="39">
        <v>0</v>
      </c>
      <c r="J32" s="39">
        <f>208.639</f>
        <v>208.63900000000001</v>
      </c>
      <c r="K32" s="40">
        <v>377.85599999999999</v>
      </c>
      <c r="L32" s="40">
        <v>0</v>
      </c>
    </row>
    <row r="33" spans="1:12" s="35" customFormat="1" ht="24.95" customHeight="1" thickBot="1">
      <c r="A33" s="9"/>
      <c r="B33" s="183" t="s">
        <v>43</v>
      </c>
      <c r="C33" s="184"/>
      <c r="D33" s="49" t="s">
        <v>30</v>
      </c>
      <c r="E33" s="50" t="s">
        <v>44</v>
      </c>
      <c r="F33" s="43">
        <f>G33+J33+K33</f>
        <v>14071.184999999999</v>
      </c>
      <c r="G33" s="51">
        <f>7182.153+G32+1696.689</f>
        <v>10419.947</v>
      </c>
      <c r="H33" s="51">
        <v>0</v>
      </c>
      <c r="I33" s="51">
        <v>0</v>
      </c>
      <c r="J33" s="51">
        <f>1076.822+J32</f>
        <v>1285.4609999999998</v>
      </c>
      <c r="K33" s="40">
        <f>1019.257+K32+968.664</f>
        <v>2365.777</v>
      </c>
      <c r="L33" s="52">
        <v>0</v>
      </c>
    </row>
    <row r="34" spans="1:12" s="35" customFormat="1" ht="47.25" customHeight="1" thickBot="1">
      <c r="A34" s="9"/>
      <c r="B34" s="185" t="s">
        <v>64</v>
      </c>
      <c r="C34" s="186"/>
      <c r="D34" s="29" t="s">
        <v>30</v>
      </c>
      <c r="E34" s="31" t="s">
        <v>45</v>
      </c>
      <c r="F34" s="79">
        <f>F23+F30-F33</f>
        <v>11586.825999999999</v>
      </c>
      <c r="G34" s="53">
        <f>G23+G30-G33</f>
        <v>6733.3810000000012</v>
      </c>
      <c r="H34" s="70">
        <v>0</v>
      </c>
      <c r="I34" s="70">
        <v>0</v>
      </c>
      <c r="J34" s="53">
        <f>J23+J30-J33</f>
        <v>655.38900000000035</v>
      </c>
      <c r="K34" s="53">
        <f>K24+K29-K32</f>
        <v>166.27800000000025</v>
      </c>
      <c r="L34" s="53">
        <f>L23+L30-L33</f>
        <v>4031.7779999999998</v>
      </c>
    </row>
    <row r="35" spans="1:12" ht="9.75" customHeight="1">
      <c r="A35" s="54"/>
      <c r="B35" s="55"/>
      <c r="C35" s="55" t="s">
        <v>5</v>
      </c>
      <c r="D35" s="56"/>
      <c r="E35" s="57"/>
      <c r="F35" s="58">
        <v>0</v>
      </c>
      <c r="G35" s="58">
        <v>0</v>
      </c>
      <c r="H35" s="58">
        <v>0</v>
      </c>
      <c r="I35" s="58">
        <v>0</v>
      </c>
      <c r="J35" s="58">
        <v>0</v>
      </c>
      <c r="K35" s="58">
        <v>0</v>
      </c>
      <c r="L35" s="58">
        <v>0</v>
      </c>
    </row>
    <row r="36" spans="1:12" ht="20.100000000000001" customHeight="1">
      <c r="A36" s="54"/>
      <c r="B36" s="187" t="s">
        <v>65</v>
      </c>
      <c r="C36" s="187"/>
      <c r="D36" s="187"/>
      <c r="E36" s="187"/>
      <c r="F36" s="187"/>
      <c r="G36" s="187"/>
      <c r="H36" s="59"/>
      <c r="I36" s="188" t="s">
        <v>66</v>
      </c>
      <c r="J36" s="188"/>
      <c r="K36" s="188"/>
      <c r="L36" s="60"/>
    </row>
    <row r="37" spans="1:12" ht="14.25" customHeight="1">
      <c r="B37" s="61" t="s">
        <v>5</v>
      </c>
      <c r="C37" s="113"/>
      <c r="D37" s="62"/>
      <c r="E37" s="189" t="s">
        <v>46</v>
      </c>
      <c r="F37" s="189"/>
      <c r="G37" s="189"/>
      <c r="H37" s="63" t="s">
        <v>47</v>
      </c>
      <c r="I37" s="190" t="s">
        <v>48</v>
      </c>
      <c r="J37" s="190"/>
      <c r="K37" s="64"/>
    </row>
    <row r="38" spans="1:12" ht="15.75">
      <c r="B38" s="187" t="s">
        <v>49</v>
      </c>
      <c r="C38" s="187"/>
      <c r="D38" s="187"/>
      <c r="E38" s="187"/>
      <c r="F38" s="187"/>
      <c r="G38" s="187"/>
      <c r="H38" s="65"/>
      <c r="I38" s="191" t="s">
        <v>67</v>
      </c>
      <c r="J38" s="191"/>
      <c r="K38" s="191"/>
    </row>
    <row r="39" spans="1:12" ht="12.75" customHeight="1">
      <c r="B39" s="61" t="s">
        <v>5</v>
      </c>
      <c r="C39" s="113"/>
      <c r="D39" s="62"/>
      <c r="E39" s="192" t="s">
        <v>50</v>
      </c>
      <c r="F39" s="192"/>
      <c r="G39" s="192"/>
      <c r="H39" s="192"/>
      <c r="I39" s="190" t="s">
        <v>48</v>
      </c>
      <c r="J39" s="190"/>
      <c r="K39" s="64" t="s">
        <v>5</v>
      </c>
    </row>
    <row r="40" spans="1:12" ht="15.75">
      <c r="B40" s="112" t="s">
        <v>51</v>
      </c>
      <c r="C40" s="112"/>
      <c r="D40" s="112"/>
      <c r="E40" s="112"/>
      <c r="F40" s="112"/>
      <c r="G40" s="112"/>
      <c r="H40" s="65"/>
      <c r="I40" s="191"/>
      <c r="J40" s="191"/>
      <c r="K40" s="191"/>
    </row>
    <row r="41" spans="1:12" ht="14.25" customHeight="1">
      <c r="B41" s="61" t="s">
        <v>5</v>
      </c>
      <c r="C41" s="68"/>
      <c r="D41" s="62"/>
      <c r="E41" s="193" t="s">
        <v>52</v>
      </c>
      <c r="F41" s="193"/>
      <c r="G41" s="193"/>
      <c r="H41" s="193"/>
      <c r="I41" s="190" t="s">
        <v>48</v>
      </c>
      <c r="J41" s="190"/>
      <c r="K41" s="64" t="s">
        <v>5</v>
      </c>
    </row>
    <row r="42" spans="1:12" ht="15.75">
      <c r="B42" s="187" t="s">
        <v>53</v>
      </c>
      <c r="C42" s="187"/>
      <c r="D42" s="187"/>
      <c r="E42" s="187"/>
      <c r="F42" s="187"/>
      <c r="G42" s="187"/>
      <c r="H42" s="65"/>
      <c r="I42" s="191" t="s">
        <v>69</v>
      </c>
      <c r="J42" s="191"/>
      <c r="K42" s="191"/>
    </row>
    <row r="43" spans="1:12" ht="21.75" customHeight="1">
      <c r="B43" s="61" t="s">
        <v>5</v>
      </c>
      <c r="C43" s="113"/>
      <c r="D43" s="62"/>
      <c r="E43" s="192" t="s">
        <v>54</v>
      </c>
      <c r="F43" s="192"/>
      <c r="G43" s="192"/>
      <c r="H43" s="192"/>
      <c r="I43" s="190" t="s">
        <v>48</v>
      </c>
      <c r="J43" s="190"/>
      <c r="K43" s="64" t="s">
        <v>5</v>
      </c>
    </row>
    <row r="44" spans="1:12" ht="4.5" customHeight="1"/>
    <row r="45" spans="1:12" s="69" customFormat="1" ht="18.75"/>
  </sheetData>
  <mergeCells count="50">
    <mergeCell ref="B42:G42"/>
    <mergeCell ref="I42:K42"/>
    <mergeCell ref="E43:H43"/>
    <mergeCell ref="I43:J43"/>
    <mergeCell ref="B38:G38"/>
    <mergeCell ref="I38:K38"/>
    <mergeCell ref="E39:H39"/>
    <mergeCell ref="I39:J39"/>
    <mergeCell ref="I40:K40"/>
    <mergeCell ref="E41:H41"/>
    <mergeCell ref="I41:J41"/>
    <mergeCell ref="B33:C33"/>
    <mergeCell ref="B34:C34"/>
    <mergeCell ref="B36:G36"/>
    <mergeCell ref="I36:K36"/>
    <mergeCell ref="E37:G37"/>
    <mergeCell ref="I37:J37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C17:K17"/>
    <mergeCell ref="B18:C20"/>
    <mergeCell ref="D18:D20"/>
    <mergeCell ref="E18:E20"/>
    <mergeCell ref="F18:F20"/>
    <mergeCell ref="G18:L18"/>
    <mergeCell ref="G19:K19"/>
    <mergeCell ref="L19:L20"/>
    <mergeCell ref="B16:K16"/>
    <mergeCell ref="J1:L1"/>
    <mergeCell ref="C2:L2"/>
    <mergeCell ref="C3:L3"/>
    <mergeCell ref="F5:G5"/>
    <mergeCell ref="F6:G6"/>
    <mergeCell ref="B8:G8"/>
    <mergeCell ref="J8:L8"/>
    <mergeCell ref="B9:G10"/>
    <mergeCell ref="H9:H10"/>
    <mergeCell ref="J9:L9"/>
    <mergeCell ref="J10:L10"/>
    <mergeCell ref="C15:L15"/>
  </mergeCells>
  <conditionalFormatting sqref="J5">
    <cfRule type="containsText" dxfId="74" priority="15" stopIfTrue="1" operator="containsText" text="ЗАПОВНІТЬ місяць">
      <formula>NOT(ISERROR(SEARCH("ЗАПОВНІТЬ місяць",J5)))</formula>
    </cfRule>
  </conditionalFormatting>
  <conditionalFormatting sqref="F35:L35">
    <cfRule type="cellIs" dxfId="73" priority="13" stopIfTrue="1" operator="notEqual">
      <formula>0</formula>
    </cfRule>
    <cfRule type="cellIs" dxfId="72" priority="14" stopIfTrue="1" operator="equal">
      <formula>0</formula>
    </cfRule>
  </conditionalFormatting>
  <conditionalFormatting sqref="C35">
    <cfRule type="containsText" dxfId="71" priority="12" stopIfTrue="1" operator="containsText" text="ПОЯСНІТЬ">
      <formula>NOT(ISERROR(SEARCH("ПОЯСНІТЬ",C35)))</formula>
    </cfRule>
  </conditionalFormatting>
  <conditionalFormatting sqref="G23:L25 H34:I34 G26:K33">
    <cfRule type="cellIs" dxfId="70" priority="11" stopIfTrue="1" operator="equal">
      <formula>0</formula>
    </cfRule>
  </conditionalFormatting>
  <conditionalFormatting sqref="J36">
    <cfRule type="containsText" dxfId="69" priority="10" stopIfTrue="1" operator="containsText" text="ЗАПОВНІТЬ">
      <formula>NOT(ISERROR(SEARCH("ЗАПОВНІТЬ",J36)))</formula>
    </cfRule>
  </conditionalFormatting>
  <conditionalFormatting sqref="C36">
    <cfRule type="containsText" dxfId="68" priority="9" stopIfTrue="1" operator="containsText" text="ЗАПОВНІТЬ">
      <formula>NOT(ISERROR(SEARCH("ЗАПОВНІТЬ",C36)))</formula>
    </cfRule>
  </conditionalFormatting>
  <conditionalFormatting sqref="F36">
    <cfRule type="containsText" dxfId="67" priority="8" stopIfTrue="1" operator="containsText" text="ЗАПОВНІТЬ">
      <formula>NOT(ISERROR(SEARCH("ЗАПОВНІТЬ",F36)))</formula>
    </cfRule>
  </conditionalFormatting>
  <conditionalFormatting sqref="K41 K43 K39 K37">
    <cfRule type="containsText" dxfId="66" priority="7" stopIfTrue="1" operator="containsText" text="ЗАПОВНІТЬ ПРІЗВИЩЕ">
      <formula>NOT(ISERROR(SEARCH("ЗАПОВНІТЬ ПРІЗВИЩЕ",K37)))</formula>
    </cfRule>
  </conditionalFormatting>
  <conditionalFormatting sqref="B41 B43 B39 B37">
    <cfRule type="containsText" dxfId="65" priority="6" stopIfTrue="1" operator="containsText" text="ЗАПОВНІТЬ">
      <formula>NOT(ISERROR(SEARCH("ЗАПОВНІТЬ",B37)))</formula>
    </cfRule>
  </conditionalFormatting>
  <conditionalFormatting sqref="L26:L33">
    <cfRule type="cellIs" dxfId="64" priority="5" stopIfTrue="1" operator="equal">
      <formula>0</formula>
    </cfRule>
  </conditionalFormatting>
  <conditionalFormatting sqref="L34">
    <cfRule type="cellIs" dxfId="63" priority="4" stopIfTrue="1" operator="equal">
      <formula>0</formula>
    </cfRule>
  </conditionalFormatting>
  <conditionalFormatting sqref="K34">
    <cfRule type="cellIs" dxfId="62" priority="3" stopIfTrue="1" operator="equal">
      <formula>0</formula>
    </cfRule>
  </conditionalFormatting>
  <conditionalFormatting sqref="J34">
    <cfRule type="cellIs" dxfId="61" priority="2" stopIfTrue="1" operator="equal">
      <formula>0</formula>
    </cfRule>
  </conditionalFormatting>
  <conditionalFormatting sqref="G34">
    <cfRule type="cellIs" dxfId="60" priority="1" stopIfTrue="1" operator="equal">
      <formula>0</formula>
    </cfRule>
  </conditionalFormatting>
  <pageMargins left="0.11811023622047245" right="0.11811023622047245" top="0.15748031496062992" bottom="0.15748031496062992" header="0.31496062992125984" footer="0.31496062992125984"/>
  <pageSetup paperSize="9" scale="55" orientation="landscape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5"/>
  <sheetViews>
    <sheetView view="pageBreakPreview" topLeftCell="A16" zoomScale="64" zoomScaleNormal="85" zoomScaleSheetLayoutView="64" workbookViewId="0">
      <selection activeCell="G27" sqref="G27"/>
    </sheetView>
  </sheetViews>
  <sheetFormatPr defaultRowHeight="15"/>
  <cols>
    <col min="1" max="1" width="2.42578125" customWidth="1"/>
    <col min="3" max="3" width="60.5703125" customWidth="1"/>
    <col min="4" max="4" width="14.28515625" customWidth="1"/>
    <col min="5" max="5" width="9.5703125" customWidth="1"/>
    <col min="6" max="6" width="27" customWidth="1"/>
    <col min="7" max="7" width="25.42578125" customWidth="1"/>
    <col min="8" max="9" width="20.7109375" customWidth="1"/>
    <col min="10" max="10" width="24" customWidth="1"/>
    <col min="11" max="11" width="23.85546875" customWidth="1"/>
    <col min="12" max="12" width="22.85546875" customWidth="1"/>
  </cols>
  <sheetData>
    <row r="1" spans="1:12" ht="59.25" customHeight="1">
      <c r="A1" s="1"/>
      <c r="B1" s="1"/>
      <c r="C1" s="1"/>
      <c r="D1" s="1"/>
      <c r="E1" s="1"/>
      <c r="F1" s="1"/>
      <c r="G1" s="1"/>
      <c r="H1" s="1"/>
      <c r="I1" s="1"/>
      <c r="J1" s="134" t="s">
        <v>0</v>
      </c>
      <c r="K1" s="134"/>
      <c r="L1" s="134"/>
    </row>
    <row r="2" spans="1:12" ht="25.5">
      <c r="A2" s="1"/>
      <c r="B2" s="1"/>
      <c r="C2" s="135" t="s">
        <v>1</v>
      </c>
      <c r="D2" s="136"/>
      <c r="E2" s="136"/>
      <c r="F2" s="136"/>
      <c r="G2" s="136"/>
      <c r="H2" s="136"/>
      <c r="I2" s="136"/>
      <c r="J2" s="136"/>
      <c r="K2" s="136"/>
      <c r="L2" s="136"/>
    </row>
    <row r="3" spans="1:12" ht="22.5">
      <c r="A3" s="1"/>
      <c r="B3" s="1"/>
      <c r="C3" s="137" t="s">
        <v>55</v>
      </c>
      <c r="D3" s="138"/>
      <c r="E3" s="138"/>
      <c r="F3" s="138"/>
      <c r="G3" s="138"/>
      <c r="H3" s="138"/>
      <c r="I3" s="138"/>
      <c r="J3" s="138"/>
      <c r="K3" s="138"/>
      <c r="L3" s="138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22.5">
      <c r="A5" s="1"/>
      <c r="B5" s="1"/>
      <c r="C5" s="2"/>
      <c r="D5" s="1"/>
      <c r="E5" s="3" t="s">
        <v>2</v>
      </c>
      <c r="F5" s="139" t="s">
        <v>72</v>
      </c>
      <c r="G5" s="139"/>
      <c r="H5" s="4">
        <v>2022</v>
      </c>
      <c r="I5" s="5" t="s">
        <v>4</v>
      </c>
      <c r="J5" s="6" t="s">
        <v>5</v>
      </c>
      <c r="K5" s="2"/>
      <c r="L5" s="2"/>
    </row>
    <row r="6" spans="1:12" ht="18.75">
      <c r="A6" s="1"/>
      <c r="B6" s="1"/>
      <c r="C6" s="7"/>
      <c r="D6" s="1"/>
      <c r="E6" s="7"/>
      <c r="F6" s="140" t="s">
        <v>6</v>
      </c>
      <c r="G6" s="140"/>
      <c r="H6" s="116"/>
      <c r="I6" s="7"/>
      <c r="J6" s="7"/>
      <c r="K6" s="7"/>
      <c r="L6" s="7"/>
    </row>
    <row r="7" spans="1:12" ht="9.9499999999999993" customHeight="1" thickBot="1">
      <c r="A7" s="1"/>
      <c r="B7" s="1"/>
      <c r="C7" s="7"/>
      <c r="D7" s="7"/>
      <c r="E7" s="7"/>
      <c r="F7" s="116"/>
      <c r="G7" s="116"/>
      <c r="H7" s="7"/>
      <c r="I7" s="7"/>
      <c r="J7" s="7"/>
      <c r="K7" s="7"/>
      <c r="L7" s="7"/>
    </row>
    <row r="8" spans="1:12" ht="19.5" customHeight="1" thickBot="1">
      <c r="A8" s="1"/>
      <c r="B8" s="141" t="s">
        <v>7</v>
      </c>
      <c r="C8" s="142"/>
      <c r="D8" s="142"/>
      <c r="E8" s="142"/>
      <c r="F8" s="142"/>
      <c r="G8" s="143"/>
      <c r="H8" s="8" t="s">
        <v>8</v>
      </c>
      <c r="I8" s="9"/>
      <c r="J8" s="144" t="s">
        <v>56</v>
      </c>
      <c r="K8" s="144"/>
      <c r="L8" s="144"/>
    </row>
    <row r="9" spans="1:12" ht="21.75" customHeight="1">
      <c r="A9" s="1"/>
      <c r="B9" s="145" t="s">
        <v>57</v>
      </c>
      <c r="C9" s="146"/>
      <c r="D9" s="146"/>
      <c r="E9" s="146"/>
      <c r="F9" s="146"/>
      <c r="G9" s="147"/>
      <c r="H9" s="151" t="s">
        <v>9</v>
      </c>
      <c r="I9" s="9"/>
      <c r="J9" s="144" t="s">
        <v>10</v>
      </c>
      <c r="K9" s="144"/>
      <c r="L9" s="144"/>
    </row>
    <row r="10" spans="1:12" ht="99.75" customHeight="1" thickBot="1">
      <c r="A10" s="1"/>
      <c r="B10" s="148"/>
      <c r="C10" s="149"/>
      <c r="D10" s="149"/>
      <c r="E10" s="149"/>
      <c r="F10" s="149"/>
      <c r="G10" s="150"/>
      <c r="H10" s="152"/>
      <c r="I10" s="10"/>
      <c r="J10" s="153"/>
      <c r="K10" s="153"/>
      <c r="L10" s="153"/>
    </row>
    <row r="11" spans="1:12" ht="9.9499999999999993" customHeight="1" thickBot="1">
      <c r="A11" s="1"/>
      <c r="B11" s="1"/>
      <c r="C11" s="9"/>
      <c r="D11" s="9"/>
      <c r="E11" s="9"/>
      <c r="F11" s="9"/>
      <c r="G11" s="9"/>
      <c r="H11" s="9"/>
      <c r="I11" s="9"/>
      <c r="J11" s="11"/>
      <c r="K11" s="11"/>
      <c r="L11" s="11"/>
    </row>
    <row r="12" spans="1:12" ht="18.75">
      <c r="A12" s="1"/>
      <c r="B12" s="12" t="s">
        <v>11</v>
      </c>
      <c r="C12" s="13"/>
      <c r="D12" s="14"/>
      <c r="E12" s="14"/>
      <c r="F12" s="14"/>
      <c r="G12" s="14"/>
      <c r="H12" s="14"/>
      <c r="I12" s="14"/>
      <c r="J12" s="15"/>
      <c r="K12" s="15"/>
      <c r="L12" s="16"/>
    </row>
    <row r="13" spans="1:12" ht="18.75">
      <c r="A13" s="1"/>
      <c r="B13" s="17" t="s">
        <v>58</v>
      </c>
      <c r="C13" s="18"/>
      <c r="D13" s="18"/>
      <c r="E13" s="18"/>
      <c r="F13" s="18"/>
      <c r="G13" s="18"/>
      <c r="H13" s="18"/>
      <c r="I13" s="18"/>
      <c r="J13" s="18"/>
      <c r="K13" s="18"/>
      <c r="L13" s="19"/>
    </row>
    <row r="14" spans="1:12" ht="18.75">
      <c r="A14" s="1"/>
      <c r="B14" s="17" t="s">
        <v>71</v>
      </c>
      <c r="C14" s="20"/>
      <c r="D14" s="20"/>
      <c r="E14" s="20"/>
      <c r="F14" s="20"/>
      <c r="G14" s="20"/>
      <c r="H14" s="21"/>
      <c r="I14" s="20"/>
      <c r="J14" s="20"/>
      <c r="K14" s="20"/>
      <c r="L14" s="22"/>
    </row>
    <row r="15" spans="1:12" ht="18.75">
      <c r="A15" s="1"/>
      <c r="B15" s="23"/>
      <c r="C15" s="154" t="s">
        <v>70</v>
      </c>
      <c r="D15" s="154"/>
      <c r="E15" s="154"/>
      <c r="F15" s="154"/>
      <c r="G15" s="154"/>
      <c r="H15" s="154"/>
      <c r="I15" s="154"/>
      <c r="J15" s="154"/>
      <c r="K15" s="154"/>
      <c r="L15" s="155"/>
    </row>
    <row r="16" spans="1:12" ht="16.5" thickBot="1">
      <c r="A16" s="1"/>
      <c r="B16" s="132" t="s">
        <v>12</v>
      </c>
      <c r="C16" s="133"/>
      <c r="D16" s="133"/>
      <c r="E16" s="133"/>
      <c r="F16" s="133"/>
      <c r="G16" s="133"/>
      <c r="H16" s="133"/>
      <c r="I16" s="133"/>
      <c r="J16" s="133"/>
      <c r="K16" s="133"/>
      <c r="L16" s="24"/>
    </row>
    <row r="17" spans="1:12" ht="9.9499999999999993" customHeight="1" thickBot="1">
      <c r="A17" s="1"/>
      <c r="B17" s="1"/>
      <c r="C17" s="156"/>
      <c r="D17" s="157"/>
      <c r="E17" s="157"/>
      <c r="F17" s="157"/>
      <c r="G17" s="157"/>
      <c r="H17" s="157"/>
      <c r="I17" s="157"/>
      <c r="J17" s="157"/>
      <c r="K17" s="157"/>
      <c r="L17" s="26"/>
    </row>
    <row r="18" spans="1:12" ht="20.100000000000001" customHeight="1" thickBot="1">
      <c r="A18" s="27"/>
      <c r="B18" s="158" t="s">
        <v>13</v>
      </c>
      <c r="C18" s="159"/>
      <c r="D18" s="164" t="s">
        <v>14</v>
      </c>
      <c r="E18" s="167" t="s">
        <v>15</v>
      </c>
      <c r="F18" s="170" t="s">
        <v>16</v>
      </c>
      <c r="G18" s="173" t="s">
        <v>17</v>
      </c>
      <c r="H18" s="173"/>
      <c r="I18" s="173"/>
      <c r="J18" s="173"/>
      <c r="K18" s="173"/>
      <c r="L18" s="174"/>
    </row>
    <row r="19" spans="1:12" ht="27" customHeight="1" thickBot="1">
      <c r="A19" s="27"/>
      <c r="B19" s="160"/>
      <c r="C19" s="161"/>
      <c r="D19" s="165"/>
      <c r="E19" s="168"/>
      <c r="F19" s="171"/>
      <c r="G19" s="175" t="s">
        <v>18</v>
      </c>
      <c r="H19" s="176"/>
      <c r="I19" s="176"/>
      <c r="J19" s="176"/>
      <c r="K19" s="177"/>
      <c r="L19" s="167" t="s">
        <v>59</v>
      </c>
    </row>
    <row r="20" spans="1:12" ht="49.5" customHeight="1" thickBot="1">
      <c r="A20" s="27"/>
      <c r="B20" s="162"/>
      <c r="C20" s="163"/>
      <c r="D20" s="166"/>
      <c r="E20" s="169"/>
      <c r="F20" s="172"/>
      <c r="G20" s="28" t="s">
        <v>19</v>
      </c>
      <c r="H20" s="28" t="s">
        <v>20</v>
      </c>
      <c r="I20" s="28" t="s">
        <v>21</v>
      </c>
      <c r="J20" s="28" t="s">
        <v>22</v>
      </c>
      <c r="K20" s="29" t="s">
        <v>23</v>
      </c>
      <c r="L20" s="169"/>
    </row>
    <row r="21" spans="1:12" ht="20.100000000000001" customHeight="1" thickBot="1">
      <c r="A21" s="1"/>
      <c r="B21" s="180" t="s">
        <v>24</v>
      </c>
      <c r="C21" s="174"/>
      <c r="D21" s="29" t="s">
        <v>25</v>
      </c>
      <c r="E21" s="117" t="s">
        <v>26</v>
      </c>
      <c r="F21" s="29">
        <v>1</v>
      </c>
      <c r="G21" s="29">
        <v>2</v>
      </c>
      <c r="H21" s="31" t="s">
        <v>27</v>
      </c>
      <c r="I21" s="31" t="s">
        <v>28</v>
      </c>
      <c r="J21" s="29">
        <v>3</v>
      </c>
      <c r="K21" s="117">
        <v>4</v>
      </c>
      <c r="L21" s="117">
        <v>5</v>
      </c>
    </row>
    <row r="22" spans="1:12" s="35" customFormat="1" ht="34.5" customHeight="1">
      <c r="A22" s="9"/>
      <c r="B22" s="181" t="s">
        <v>60</v>
      </c>
      <c r="C22" s="182"/>
      <c r="D22" s="32"/>
      <c r="E22" s="32"/>
      <c r="F22" s="33"/>
      <c r="G22" s="33"/>
      <c r="H22" s="33"/>
      <c r="I22" s="33"/>
      <c r="J22" s="33"/>
      <c r="K22" s="34"/>
      <c r="L22" s="34"/>
    </row>
    <row r="23" spans="1:12" s="35" customFormat="1" ht="24.95" customHeight="1">
      <c r="A23" s="9"/>
      <c r="B23" s="178" t="s">
        <v>29</v>
      </c>
      <c r="C23" s="179"/>
      <c r="D23" s="36" t="s">
        <v>30</v>
      </c>
      <c r="E23" s="37" t="s">
        <v>31</v>
      </c>
      <c r="F23" s="38">
        <f>G23+J23+K23+L23</f>
        <v>8500.009</v>
      </c>
      <c r="G23" s="39">
        <v>4102.1270000000004</v>
      </c>
      <c r="H23" s="39">
        <v>0</v>
      </c>
      <c r="I23" s="39">
        <v>0</v>
      </c>
      <c r="J23" s="39">
        <v>21.684999999999999</v>
      </c>
      <c r="K23" s="40">
        <v>344.41899999999998</v>
      </c>
      <c r="L23" s="40">
        <v>4031.7779999999998</v>
      </c>
    </row>
    <row r="24" spans="1:12" s="35" customFormat="1" ht="24.95" customHeight="1" thickBot="1">
      <c r="A24" s="9"/>
      <c r="B24" s="183" t="s">
        <v>32</v>
      </c>
      <c r="C24" s="184"/>
      <c r="D24" s="41" t="s">
        <v>30</v>
      </c>
      <c r="E24" s="42" t="s">
        <v>33</v>
      </c>
      <c r="F24" s="43">
        <f>G24+J24+K24+L24</f>
        <v>11350.27</v>
      </c>
      <c r="G24" s="39">
        <v>6733.3810000000003</v>
      </c>
      <c r="H24" s="39">
        <v>0</v>
      </c>
      <c r="I24" s="39">
        <v>0</v>
      </c>
      <c r="J24" s="39">
        <v>418.83300000000003</v>
      </c>
      <c r="K24" s="40">
        <v>166.27799999999999</v>
      </c>
      <c r="L24" s="44">
        <v>4031.7779999999998</v>
      </c>
    </row>
    <row r="25" spans="1:12" s="35" customFormat="1" ht="24.95" customHeight="1">
      <c r="A25" s="9"/>
      <c r="B25" s="181" t="s">
        <v>61</v>
      </c>
      <c r="C25" s="182"/>
      <c r="D25" s="32"/>
      <c r="E25" s="45"/>
      <c r="F25" s="46"/>
      <c r="G25" s="47"/>
      <c r="H25" s="47"/>
      <c r="I25" s="47"/>
      <c r="J25" s="47"/>
      <c r="K25" s="48"/>
      <c r="L25" s="48"/>
    </row>
    <row r="26" spans="1:12" s="35" customFormat="1" ht="24.95" customHeight="1">
      <c r="A26" s="9"/>
      <c r="B26" s="178" t="s">
        <v>34</v>
      </c>
      <c r="C26" s="179"/>
      <c r="D26" s="36" t="s">
        <v>35</v>
      </c>
      <c r="E26" s="37" t="s">
        <v>36</v>
      </c>
      <c r="F26" s="38">
        <f>G26+J26+K26</f>
        <v>90.534999999999997</v>
      </c>
      <c r="G26" s="39">
        <f>68.708</f>
        <v>68.707999999999998</v>
      </c>
      <c r="H26" s="39">
        <v>0</v>
      </c>
      <c r="I26" s="39">
        <v>0</v>
      </c>
      <c r="J26" s="39">
        <v>10.006</v>
      </c>
      <c r="K26" s="40">
        <v>11.821</v>
      </c>
      <c r="L26" s="40">
        <v>0</v>
      </c>
    </row>
    <row r="27" spans="1:12" s="35" customFormat="1" ht="24.95" customHeight="1" thickBot="1">
      <c r="A27" s="9"/>
      <c r="B27" s="183" t="s">
        <v>37</v>
      </c>
      <c r="C27" s="184"/>
      <c r="D27" s="41" t="s">
        <v>35</v>
      </c>
      <c r="E27" s="42" t="s">
        <v>38</v>
      </c>
      <c r="F27" s="43">
        <f>G27+J27+K27</f>
        <v>778.47699999999998</v>
      </c>
      <c r="G27" s="39">
        <f>523.275+G26</f>
        <v>591.98299999999995</v>
      </c>
      <c r="H27" s="39">
        <v>0</v>
      </c>
      <c r="I27" s="39">
        <v>0</v>
      </c>
      <c r="J27" s="39">
        <f>76.951+J26</f>
        <v>86.956999999999994</v>
      </c>
      <c r="K27" s="40">
        <f>87.716+K26</f>
        <v>99.536999999999992</v>
      </c>
      <c r="L27" s="44">
        <v>0</v>
      </c>
    </row>
    <row r="28" spans="1:12" s="35" customFormat="1" ht="33" customHeight="1">
      <c r="A28" s="9"/>
      <c r="B28" s="181" t="s">
        <v>62</v>
      </c>
      <c r="C28" s="182"/>
      <c r="D28" s="32"/>
      <c r="E28" s="45"/>
      <c r="F28" s="46"/>
      <c r="G28" s="47"/>
      <c r="H28" s="47"/>
      <c r="I28" s="47"/>
      <c r="J28" s="47"/>
      <c r="K28" s="48"/>
      <c r="L28" s="48"/>
    </row>
    <row r="29" spans="1:12" s="35" customFormat="1" ht="24.95" customHeight="1">
      <c r="A29" s="9"/>
      <c r="B29" s="178" t="s">
        <v>34</v>
      </c>
      <c r="C29" s="179"/>
      <c r="D29" s="36" t="s">
        <v>30</v>
      </c>
      <c r="E29" s="37" t="s">
        <v>39</v>
      </c>
      <c r="F29" s="38">
        <f>G29+J29+K29</f>
        <v>2248.5420000000004</v>
      </c>
      <c r="G29" s="39">
        <f>1713.68-0.84</f>
        <v>1712.8400000000001</v>
      </c>
      <c r="H29" s="39">
        <v>0</v>
      </c>
      <c r="I29" s="39">
        <v>0</v>
      </c>
      <c r="J29" s="39">
        <v>240.892</v>
      </c>
      <c r="K29" s="40">
        <v>294.81</v>
      </c>
      <c r="L29" s="40">
        <v>0</v>
      </c>
    </row>
    <row r="30" spans="1:12" s="35" customFormat="1" ht="24.95" customHeight="1" thickBot="1">
      <c r="A30" s="9"/>
      <c r="B30" s="183" t="s">
        <v>37</v>
      </c>
      <c r="C30" s="184"/>
      <c r="D30" s="41" t="s">
        <v>30</v>
      </c>
      <c r="E30" s="42" t="s">
        <v>40</v>
      </c>
      <c r="F30" s="43">
        <f>G30+J30+K30</f>
        <v>19406.543999999998</v>
      </c>
      <c r="G30" s="39">
        <f>13051.201+G29</f>
        <v>14764.040999999999</v>
      </c>
      <c r="H30" s="39">
        <v>0</v>
      </c>
      <c r="I30" s="39">
        <v>0</v>
      </c>
      <c r="J30" s="39">
        <f>1919.165+J29</f>
        <v>2160.0569999999998</v>
      </c>
      <c r="K30" s="40">
        <f>2187.636+K29</f>
        <v>2482.4459999999999</v>
      </c>
      <c r="L30" s="44">
        <v>0</v>
      </c>
    </row>
    <row r="31" spans="1:12" s="35" customFormat="1" ht="24.95" customHeight="1">
      <c r="A31" s="9"/>
      <c r="B31" s="181" t="s">
        <v>63</v>
      </c>
      <c r="C31" s="182"/>
      <c r="D31" s="32"/>
      <c r="E31" s="45"/>
      <c r="F31" s="46"/>
      <c r="G31" s="47"/>
      <c r="H31" s="47"/>
      <c r="I31" s="47"/>
      <c r="J31" s="47"/>
      <c r="K31" s="48"/>
      <c r="L31" s="48"/>
    </row>
    <row r="32" spans="1:12" s="35" customFormat="1" ht="24.95" customHeight="1">
      <c r="A32" s="9"/>
      <c r="B32" s="178" t="s">
        <v>41</v>
      </c>
      <c r="C32" s="179"/>
      <c r="D32" s="36" t="s">
        <v>30</v>
      </c>
      <c r="E32" s="37" t="s">
        <v>42</v>
      </c>
      <c r="F32" s="38">
        <f>G32+J32+K32+L32</f>
        <v>2140.5950000000003</v>
      </c>
      <c r="G32" s="39">
        <v>1499.2070000000001</v>
      </c>
      <c r="H32" s="39">
        <v>0</v>
      </c>
      <c r="I32" s="39">
        <v>0</v>
      </c>
      <c r="J32" s="39">
        <v>306.08600000000001</v>
      </c>
      <c r="K32" s="40">
        <v>335.30200000000002</v>
      </c>
      <c r="L32" s="40">
        <v>0</v>
      </c>
    </row>
    <row r="33" spans="1:12" s="35" customFormat="1" ht="24.95" customHeight="1" thickBot="1">
      <c r="A33" s="9"/>
      <c r="B33" s="183" t="s">
        <v>43</v>
      </c>
      <c r="C33" s="184"/>
      <c r="D33" s="49" t="s">
        <v>30</v>
      </c>
      <c r="E33" s="50" t="s">
        <v>44</v>
      </c>
      <c r="F33" s="43">
        <f>G33+J33+L33+K33</f>
        <v>16211.78</v>
      </c>
      <c r="G33" s="51">
        <f>10419.947+G32</f>
        <v>11919.154</v>
      </c>
      <c r="H33" s="51">
        <v>0</v>
      </c>
      <c r="I33" s="51">
        <v>0</v>
      </c>
      <c r="J33" s="51">
        <f>1285.461+J32</f>
        <v>1591.547</v>
      </c>
      <c r="K33" s="40">
        <f>2365.777+K32</f>
        <v>2701.0790000000002</v>
      </c>
      <c r="L33" s="52">
        <v>0</v>
      </c>
    </row>
    <row r="34" spans="1:12" s="35" customFormat="1" ht="47.25" customHeight="1" thickBot="1">
      <c r="A34" s="9"/>
      <c r="B34" s="185" t="s">
        <v>64</v>
      </c>
      <c r="C34" s="186"/>
      <c r="D34" s="29" t="s">
        <v>30</v>
      </c>
      <c r="E34" s="31" t="s">
        <v>45</v>
      </c>
      <c r="F34" s="79">
        <f>F23+F30-F33</f>
        <v>11694.772999999999</v>
      </c>
      <c r="G34" s="53">
        <f>G23+G30-G33</f>
        <v>6947.0139999999974</v>
      </c>
      <c r="H34" s="70">
        <v>0</v>
      </c>
      <c r="I34" s="70">
        <v>0</v>
      </c>
      <c r="J34" s="53">
        <f>J23+J30-J33</f>
        <v>590.19499999999971</v>
      </c>
      <c r="K34" s="53">
        <f>K23+K30-K33</f>
        <v>125.7859999999996</v>
      </c>
      <c r="L34" s="53">
        <f>L23+L27-L33</f>
        <v>4031.7779999999998</v>
      </c>
    </row>
    <row r="35" spans="1:12" ht="9.75" customHeight="1">
      <c r="A35" s="54"/>
      <c r="B35" s="55"/>
      <c r="C35" s="55" t="s">
        <v>5</v>
      </c>
      <c r="D35" s="56"/>
      <c r="E35" s="57"/>
      <c r="F35" s="58">
        <v>0</v>
      </c>
      <c r="G35" s="58">
        <v>0</v>
      </c>
      <c r="H35" s="58">
        <v>0</v>
      </c>
      <c r="I35" s="58">
        <v>0</v>
      </c>
      <c r="J35" s="58">
        <v>0</v>
      </c>
      <c r="K35" s="58">
        <v>0</v>
      </c>
      <c r="L35" s="58">
        <v>0</v>
      </c>
    </row>
    <row r="36" spans="1:12" ht="20.100000000000001" customHeight="1">
      <c r="A36" s="54"/>
      <c r="B36" s="187" t="s">
        <v>65</v>
      </c>
      <c r="C36" s="187"/>
      <c r="D36" s="187"/>
      <c r="E36" s="187"/>
      <c r="F36" s="187"/>
      <c r="G36" s="187"/>
      <c r="H36" s="59"/>
      <c r="I36" s="188" t="s">
        <v>82</v>
      </c>
      <c r="J36" s="188"/>
      <c r="K36" s="188"/>
      <c r="L36" s="60"/>
    </row>
    <row r="37" spans="1:12" ht="14.25" customHeight="1">
      <c r="B37" s="61" t="s">
        <v>5</v>
      </c>
      <c r="C37" s="119"/>
      <c r="D37" s="62"/>
      <c r="E37" s="189" t="s">
        <v>46</v>
      </c>
      <c r="F37" s="189"/>
      <c r="G37" s="189"/>
      <c r="H37" s="63" t="s">
        <v>47</v>
      </c>
      <c r="I37" s="190" t="s">
        <v>48</v>
      </c>
      <c r="J37" s="190"/>
      <c r="K37" s="64"/>
    </row>
    <row r="38" spans="1:12" ht="15.75">
      <c r="B38" s="187" t="s">
        <v>49</v>
      </c>
      <c r="C38" s="187"/>
      <c r="D38" s="187"/>
      <c r="E38" s="187"/>
      <c r="F38" s="187"/>
      <c r="G38" s="187"/>
      <c r="H38" s="65"/>
      <c r="I38" s="191" t="s">
        <v>67</v>
      </c>
      <c r="J38" s="191"/>
      <c r="K38" s="191"/>
    </row>
    <row r="39" spans="1:12" ht="12.75" customHeight="1">
      <c r="B39" s="61" t="s">
        <v>5</v>
      </c>
      <c r="C39" s="119"/>
      <c r="D39" s="62"/>
      <c r="E39" s="192" t="s">
        <v>50</v>
      </c>
      <c r="F39" s="192"/>
      <c r="G39" s="192"/>
      <c r="H39" s="192"/>
      <c r="I39" s="190" t="s">
        <v>48</v>
      </c>
      <c r="J39" s="190"/>
      <c r="K39" s="64" t="s">
        <v>5</v>
      </c>
    </row>
    <row r="40" spans="1:12" ht="15.75">
      <c r="B40" s="118" t="s">
        <v>51</v>
      </c>
      <c r="C40" s="118"/>
      <c r="D40" s="118"/>
      <c r="E40" s="118"/>
      <c r="F40" s="118"/>
      <c r="G40" s="118"/>
      <c r="H40" s="65"/>
      <c r="I40" s="191" t="s">
        <v>81</v>
      </c>
      <c r="J40" s="191"/>
      <c r="K40" s="191"/>
    </row>
    <row r="41" spans="1:12" ht="14.25" customHeight="1">
      <c r="B41" s="61" t="s">
        <v>5</v>
      </c>
      <c r="C41" s="68"/>
      <c r="D41" s="62"/>
      <c r="E41" s="193" t="s">
        <v>52</v>
      </c>
      <c r="F41" s="193"/>
      <c r="G41" s="193"/>
      <c r="H41" s="193"/>
      <c r="I41" s="190" t="s">
        <v>48</v>
      </c>
      <c r="J41" s="190"/>
      <c r="K41" s="64" t="s">
        <v>5</v>
      </c>
    </row>
    <row r="42" spans="1:12" ht="15.75">
      <c r="B42" s="187" t="s">
        <v>53</v>
      </c>
      <c r="C42" s="187"/>
      <c r="D42" s="187"/>
      <c r="E42" s="187"/>
      <c r="F42" s="187"/>
      <c r="G42" s="187"/>
      <c r="H42" s="65"/>
      <c r="I42" s="191" t="s">
        <v>69</v>
      </c>
      <c r="J42" s="191"/>
      <c r="K42" s="191"/>
    </row>
    <row r="43" spans="1:12" ht="21.75" customHeight="1">
      <c r="B43" s="61" t="s">
        <v>5</v>
      </c>
      <c r="C43" s="119"/>
      <c r="D43" s="62"/>
      <c r="E43" s="192" t="s">
        <v>54</v>
      </c>
      <c r="F43" s="192"/>
      <c r="G43" s="192"/>
      <c r="H43" s="192"/>
      <c r="I43" s="190" t="s">
        <v>48</v>
      </c>
      <c r="J43" s="190"/>
      <c r="K43" s="64" t="s">
        <v>5</v>
      </c>
    </row>
    <row r="44" spans="1:12" ht="4.5" customHeight="1"/>
    <row r="45" spans="1:12" s="69" customFormat="1" ht="18.75"/>
  </sheetData>
  <mergeCells count="50">
    <mergeCell ref="B16:K16"/>
    <mergeCell ref="J1:L1"/>
    <mergeCell ref="C2:L2"/>
    <mergeCell ref="C3:L3"/>
    <mergeCell ref="F5:G5"/>
    <mergeCell ref="F6:G6"/>
    <mergeCell ref="B8:G8"/>
    <mergeCell ref="J8:L8"/>
    <mergeCell ref="B9:G10"/>
    <mergeCell ref="H9:H10"/>
    <mergeCell ref="J9:L9"/>
    <mergeCell ref="J10:L10"/>
    <mergeCell ref="C15:L15"/>
    <mergeCell ref="C17:K17"/>
    <mergeCell ref="B18:C20"/>
    <mergeCell ref="D18:D20"/>
    <mergeCell ref="E18:E20"/>
    <mergeCell ref="F18:F20"/>
    <mergeCell ref="G18:L18"/>
    <mergeCell ref="G19:K19"/>
    <mergeCell ref="L19:L20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3:C33"/>
    <mergeCell ref="B34:C34"/>
    <mergeCell ref="B36:G36"/>
    <mergeCell ref="I36:K36"/>
    <mergeCell ref="E37:G37"/>
    <mergeCell ref="I37:J37"/>
    <mergeCell ref="B42:G42"/>
    <mergeCell ref="I42:K42"/>
    <mergeCell ref="E43:H43"/>
    <mergeCell ref="I43:J43"/>
    <mergeCell ref="B38:G38"/>
    <mergeCell ref="I38:K38"/>
    <mergeCell ref="E39:H39"/>
    <mergeCell ref="I39:J39"/>
    <mergeCell ref="I40:K40"/>
    <mergeCell ref="E41:H41"/>
    <mergeCell ref="I41:J41"/>
  </mergeCells>
  <conditionalFormatting sqref="J5">
    <cfRule type="containsText" dxfId="59" priority="15" stopIfTrue="1" operator="containsText" text="ЗАПОВНІТЬ місяць">
      <formula>NOT(ISERROR(SEARCH("ЗАПОВНІТЬ місяць",J5)))</formula>
    </cfRule>
  </conditionalFormatting>
  <conditionalFormatting sqref="F35:L35">
    <cfRule type="cellIs" dxfId="58" priority="13" stopIfTrue="1" operator="notEqual">
      <formula>0</formula>
    </cfRule>
    <cfRule type="cellIs" dxfId="57" priority="14" stopIfTrue="1" operator="equal">
      <formula>0</formula>
    </cfRule>
  </conditionalFormatting>
  <conditionalFormatting sqref="C35">
    <cfRule type="containsText" dxfId="56" priority="12" stopIfTrue="1" operator="containsText" text="ПОЯСНІТЬ">
      <formula>NOT(ISERROR(SEARCH("ПОЯСНІТЬ",C35)))</formula>
    </cfRule>
  </conditionalFormatting>
  <conditionalFormatting sqref="G23:L25 H34:I34 G26:K33">
    <cfRule type="cellIs" dxfId="55" priority="11" stopIfTrue="1" operator="equal">
      <formula>0</formula>
    </cfRule>
  </conditionalFormatting>
  <conditionalFormatting sqref="J36">
    <cfRule type="containsText" dxfId="54" priority="10" stopIfTrue="1" operator="containsText" text="ЗАПОВНІТЬ">
      <formula>NOT(ISERROR(SEARCH("ЗАПОВНІТЬ",J36)))</formula>
    </cfRule>
  </conditionalFormatting>
  <conditionalFormatting sqref="C36">
    <cfRule type="containsText" dxfId="53" priority="9" stopIfTrue="1" operator="containsText" text="ЗАПОВНІТЬ">
      <formula>NOT(ISERROR(SEARCH("ЗАПОВНІТЬ",C36)))</formula>
    </cfRule>
  </conditionalFormatting>
  <conditionalFormatting sqref="F36">
    <cfRule type="containsText" dxfId="52" priority="8" stopIfTrue="1" operator="containsText" text="ЗАПОВНІТЬ">
      <formula>NOT(ISERROR(SEARCH("ЗАПОВНІТЬ",F36)))</formula>
    </cfRule>
  </conditionalFormatting>
  <conditionalFormatting sqref="K41 K43 K39 K37">
    <cfRule type="containsText" dxfId="51" priority="7" stopIfTrue="1" operator="containsText" text="ЗАПОВНІТЬ ПРІЗВИЩЕ">
      <formula>NOT(ISERROR(SEARCH("ЗАПОВНІТЬ ПРІЗВИЩЕ",K37)))</formula>
    </cfRule>
  </conditionalFormatting>
  <conditionalFormatting sqref="B41 B43 B39 B37">
    <cfRule type="containsText" dxfId="50" priority="6" stopIfTrue="1" operator="containsText" text="ЗАПОВНІТЬ">
      <formula>NOT(ISERROR(SEARCH("ЗАПОВНІТЬ",B37)))</formula>
    </cfRule>
  </conditionalFormatting>
  <conditionalFormatting sqref="L26:L33">
    <cfRule type="cellIs" dxfId="49" priority="5" stopIfTrue="1" operator="equal">
      <formula>0</formula>
    </cfRule>
  </conditionalFormatting>
  <conditionalFormatting sqref="L34">
    <cfRule type="cellIs" dxfId="48" priority="4" stopIfTrue="1" operator="equal">
      <formula>0</formula>
    </cfRule>
  </conditionalFormatting>
  <conditionalFormatting sqref="K34">
    <cfRule type="cellIs" dxfId="47" priority="3" stopIfTrue="1" operator="equal">
      <formula>0</formula>
    </cfRule>
  </conditionalFormatting>
  <conditionalFormatting sqref="J34">
    <cfRule type="cellIs" dxfId="46" priority="2" stopIfTrue="1" operator="equal">
      <formula>0</formula>
    </cfRule>
  </conditionalFormatting>
  <conditionalFormatting sqref="G34">
    <cfRule type="cellIs" dxfId="45" priority="1" stopIfTrue="1" operator="equal">
      <formula>0</formula>
    </cfRule>
  </conditionalFormatting>
  <pageMargins left="0.11811023622047245" right="0.11811023622047245" top="0.15748031496062992" bottom="0.15748031496062992" header="0.31496062992125984" footer="0.31496062992125984"/>
  <pageSetup paperSize="9" scale="55" orientation="landscape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5"/>
  <sheetViews>
    <sheetView view="pageBreakPreview" topLeftCell="A19" zoomScale="64" zoomScaleNormal="85" zoomScaleSheetLayoutView="64" workbookViewId="0">
      <selection activeCell="K27" sqref="K27"/>
    </sheetView>
  </sheetViews>
  <sheetFormatPr defaultRowHeight="15"/>
  <cols>
    <col min="1" max="1" width="2.42578125" customWidth="1"/>
    <col min="3" max="3" width="60.5703125" customWidth="1"/>
    <col min="4" max="4" width="14.28515625" customWidth="1"/>
    <col min="5" max="5" width="9.5703125" customWidth="1"/>
    <col min="6" max="6" width="27" customWidth="1"/>
    <col min="7" max="7" width="25.42578125" customWidth="1"/>
    <col min="8" max="9" width="20.7109375" customWidth="1"/>
    <col min="10" max="10" width="24" customWidth="1"/>
    <col min="11" max="11" width="23.85546875" customWidth="1"/>
    <col min="12" max="12" width="22.85546875" customWidth="1"/>
  </cols>
  <sheetData>
    <row r="1" spans="1:12" ht="59.25" customHeight="1">
      <c r="A1" s="1"/>
      <c r="B1" s="1"/>
      <c r="C1" s="1"/>
      <c r="D1" s="1"/>
      <c r="E1" s="1"/>
      <c r="F1" s="1"/>
      <c r="G1" s="1"/>
      <c r="H1" s="1"/>
      <c r="I1" s="1"/>
      <c r="J1" s="134" t="s">
        <v>0</v>
      </c>
      <c r="K1" s="134"/>
      <c r="L1" s="134"/>
    </row>
    <row r="2" spans="1:12" ht="25.5">
      <c r="A2" s="1"/>
      <c r="B2" s="1"/>
      <c r="C2" s="135" t="s">
        <v>1</v>
      </c>
      <c r="D2" s="136"/>
      <c r="E2" s="136"/>
      <c r="F2" s="136"/>
      <c r="G2" s="136"/>
      <c r="H2" s="136"/>
      <c r="I2" s="136"/>
      <c r="J2" s="136"/>
      <c r="K2" s="136"/>
      <c r="L2" s="136"/>
    </row>
    <row r="3" spans="1:12" ht="22.5">
      <c r="A3" s="1"/>
      <c r="B3" s="1"/>
      <c r="C3" s="137" t="s">
        <v>55</v>
      </c>
      <c r="D3" s="138"/>
      <c r="E3" s="138"/>
      <c r="F3" s="138"/>
      <c r="G3" s="138"/>
      <c r="H3" s="138"/>
      <c r="I3" s="138"/>
      <c r="J3" s="138"/>
      <c r="K3" s="138"/>
      <c r="L3" s="138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22.5">
      <c r="A5" s="1"/>
      <c r="B5" s="1"/>
      <c r="C5" s="2"/>
      <c r="D5" s="1"/>
      <c r="E5" s="3" t="s">
        <v>2</v>
      </c>
      <c r="F5" s="139" t="s">
        <v>73</v>
      </c>
      <c r="G5" s="139"/>
      <c r="H5" s="4">
        <v>2022</v>
      </c>
      <c r="I5" s="5" t="s">
        <v>4</v>
      </c>
      <c r="J5" s="6" t="s">
        <v>5</v>
      </c>
      <c r="K5" s="2"/>
      <c r="L5" s="2"/>
    </row>
    <row r="6" spans="1:12" ht="18.75">
      <c r="A6" s="1"/>
      <c r="B6" s="1"/>
      <c r="C6" s="7"/>
      <c r="D6" s="1"/>
      <c r="E6" s="7"/>
      <c r="F6" s="140" t="s">
        <v>6</v>
      </c>
      <c r="G6" s="140"/>
      <c r="H6" s="120"/>
      <c r="I6" s="7"/>
      <c r="J6" s="7"/>
      <c r="K6" s="7"/>
      <c r="L6" s="7"/>
    </row>
    <row r="7" spans="1:12" ht="9.9499999999999993" customHeight="1" thickBot="1">
      <c r="A7" s="1"/>
      <c r="B7" s="1"/>
      <c r="C7" s="7"/>
      <c r="D7" s="7"/>
      <c r="E7" s="7"/>
      <c r="F7" s="120"/>
      <c r="G7" s="120"/>
      <c r="H7" s="7"/>
      <c r="I7" s="7"/>
      <c r="J7" s="7"/>
      <c r="K7" s="7"/>
      <c r="L7" s="7"/>
    </row>
    <row r="8" spans="1:12" ht="19.5" customHeight="1" thickBot="1">
      <c r="A8" s="1"/>
      <c r="B8" s="141" t="s">
        <v>7</v>
      </c>
      <c r="C8" s="142"/>
      <c r="D8" s="142"/>
      <c r="E8" s="142"/>
      <c r="F8" s="142"/>
      <c r="G8" s="143"/>
      <c r="H8" s="8" t="s">
        <v>8</v>
      </c>
      <c r="I8" s="9"/>
      <c r="J8" s="144" t="s">
        <v>56</v>
      </c>
      <c r="K8" s="144"/>
      <c r="L8" s="144"/>
    </row>
    <row r="9" spans="1:12" ht="21.75" customHeight="1">
      <c r="A9" s="1"/>
      <c r="B9" s="145" t="s">
        <v>57</v>
      </c>
      <c r="C9" s="146"/>
      <c r="D9" s="146"/>
      <c r="E9" s="146"/>
      <c r="F9" s="146"/>
      <c r="G9" s="147"/>
      <c r="H9" s="151" t="s">
        <v>9</v>
      </c>
      <c r="I9" s="9"/>
      <c r="J9" s="144" t="s">
        <v>10</v>
      </c>
      <c r="K9" s="144"/>
      <c r="L9" s="144"/>
    </row>
    <row r="10" spans="1:12" ht="99.75" customHeight="1" thickBot="1">
      <c r="A10" s="1"/>
      <c r="B10" s="148"/>
      <c r="C10" s="149"/>
      <c r="D10" s="149"/>
      <c r="E10" s="149"/>
      <c r="F10" s="149"/>
      <c r="G10" s="150"/>
      <c r="H10" s="152"/>
      <c r="I10" s="10"/>
      <c r="J10" s="153"/>
      <c r="K10" s="153"/>
      <c r="L10" s="153"/>
    </row>
    <row r="11" spans="1:12" ht="9.9499999999999993" customHeight="1" thickBot="1">
      <c r="A11" s="1"/>
      <c r="B11" s="1"/>
      <c r="C11" s="9"/>
      <c r="D11" s="9"/>
      <c r="E11" s="9"/>
      <c r="F11" s="9"/>
      <c r="G11" s="9"/>
      <c r="H11" s="9"/>
      <c r="I11" s="9"/>
      <c r="J11" s="11"/>
      <c r="K11" s="11"/>
      <c r="L11" s="11"/>
    </row>
    <row r="12" spans="1:12" ht="18.75">
      <c r="A12" s="1"/>
      <c r="B12" s="12" t="s">
        <v>11</v>
      </c>
      <c r="C12" s="13"/>
      <c r="D12" s="14"/>
      <c r="E12" s="14"/>
      <c r="F12" s="14"/>
      <c r="G12" s="14"/>
      <c r="H12" s="14"/>
      <c r="I12" s="14"/>
      <c r="J12" s="15"/>
      <c r="K12" s="15"/>
      <c r="L12" s="16"/>
    </row>
    <row r="13" spans="1:12" ht="18.75">
      <c r="A13" s="1"/>
      <c r="B13" s="17" t="s">
        <v>58</v>
      </c>
      <c r="C13" s="18"/>
      <c r="D13" s="18"/>
      <c r="E13" s="18"/>
      <c r="F13" s="18"/>
      <c r="G13" s="18"/>
      <c r="H13" s="18"/>
      <c r="I13" s="18"/>
      <c r="J13" s="18"/>
      <c r="K13" s="18"/>
      <c r="L13" s="19"/>
    </row>
    <row r="14" spans="1:12" ht="18.75">
      <c r="A14" s="1"/>
      <c r="B14" s="17" t="s">
        <v>71</v>
      </c>
      <c r="C14" s="20"/>
      <c r="D14" s="20"/>
      <c r="E14" s="20"/>
      <c r="F14" s="20"/>
      <c r="G14" s="20"/>
      <c r="H14" s="21"/>
      <c r="I14" s="20"/>
      <c r="J14" s="20"/>
      <c r="K14" s="20"/>
      <c r="L14" s="22"/>
    </row>
    <row r="15" spans="1:12" ht="18.75">
      <c r="A15" s="1"/>
      <c r="B15" s="23"/>
      <c r="C15" s="154" t="s">
        <v>70</v>
      </c>
      <c r="D15" s="154"/>
      <c r="E15" s="154"/>
      <c r="F15" s="154"/>
      <c r="G15" s="154"/>
      <c r="H15" s="154"/>
      <c r="I15" s="154"/>
      <c r="J15" s="154"/>
      <c r="K15" s="154"/>
      <c r="L15" s="155"/>
    </row>
    <row r="16" spans="1:12" ht="16.5" thickBot="1">
      <c r="A16" s="1"/>
      <c r="B16" s="132" t="s">
        <v>12</v>
      </c>
      <c r="C16" s="133"/>
      <c r="D16" s="133"/>
      <c r="E16" s="133"/>
      <c r="F16" s="133"/>
      <c r="G16" s="133"/>
      <c r="H16" s="133"/>
      <c r="I16" s="133"/>
      <c r="J16" s="133"/>
      <c r="K16" s="133"/>
      <c r="L16" s="24"/>
    </row>
    <row r="17" spans="1:12" ht="9.9499999999999993" customHeight="1" thickBot="1">
      <c r="A17" s="1"/>
      <c r="B17" s="1"/>
      <c r="C17" s="156"/>
      <c r="D17" s="157"/>
      <c r="E17" s="157"/>
      <c r="F17" s="157"/>
      <c r="G17" s="157"/>
      <c r="H17" s="157"/>
      <c r="I17" s="157"/>
      <c r="J17" s="157"/>
      <c r="K17" s="157"/>
      <c r="L17" s="26"/>
    </row>
    <row r="18" spans="1:12" ht="20.100000000000001" customHeight="1" thickBot="1">
      <c r="A18" s="27"/>
      <c r="B18" s="158" t="s">
        <v>13</v>
      </c>
      <c r="C18" s="159"/>
      <c r="D18" s="164" t="s">
        <v>14</v>
      </c>
      <c r="E18" s="167" t="s">
        <v>15</v>
      </c>
      <c r="F18" s="170" t="s">
        <v>16</v>
      </c>
      <c r="G18" s="173" t="s">
        <v>17</v>
      </c>
      <c r="H18" s="173"/>
      <c r="I18" s="173"/>
      <c r="J18" s="173"/>
      <c r="K18" s="173"/>
      <c r="L18" s="174"/>
    </row>
    <row r="19" spans="1:12" ht="27" customHeight="1" thickBot="1">
      <c r="A19" s="27"/>
      <c r="B19" s="160"/>
      <c r="C19" s="161"/>
      <c r="D19" s="165"/>
      <c r="E19" s="168"/>
      <c r="F19" s="171"/>
      <c r="G19" s="175" t="s">
        <v>18</v>
      </c>
      <c r="H19" s="176"/>
      <c r="I19" s="176"/>
      <c r="J19" s="176"/>
      <c r="K19" s="177"/>
      <c r="L19" s="167" t="s">
        <v>59</v>
      </c>
    </row>
    <row r="20" spans="1:12" ht="49.5" customHeight="1" thickBot="1">
      <c r="A20" s="27"/>
      <c r="B20" s="162"/>
      <c r="C20" s="163"/>
      <c r="D20" s="166"/>
      <c r="E20" s="169"/>
      <c r="F20" s="172"/>
      <c r="G20" s="28" t="s">
        <v>19</v>
      </c>
      <c r="H20" s="28" t="s">
        <v>20</v>
      </c>
      <c r="I20" s="28" t="s">
        <v>21</v>
      </c>
      <c r="J20" s="28" t="s">
        <v>22</v>
      </c>
      <c r="K20" s="29" t="s">
        <v>23</v>
      </c>
      <c r="L20" s="169"/>
    </row>
    <row r="21" spans="1:12" ht="20.100000000000001" customHeight="1" thickBot="1">
      <c r="A21" s="1"/>
      <c r="B21" s="180" t="s">
        <v>24</v>
      </c>
      <c r="C21" s="174"/>
      <c r="D21" s="29" t="s">
        <v>25</v>
      </c>
      <c r="E21" s="121" t="s">
        <v>26</v>
      </c>
      <c r="F21" s="29">
        <v>1</v>
      </c>
      <c r="G21" s="29">
        <v>2</v>
      </c>
      <c r="H21" s="31" t="s">
        <v>27</v>
      </c>
      <c r="I21" s="31" t="s">
        <v>28</v>
      </c>
      <c r="J21" s="29">
        <v>3</v>
      </c>
      <c r="K21" s="121">
        <v>4</v>
      </c>
      <c r="L21" s="121">
        <v>5</v>
      </c>
    </row>
    <row r="22" spans="1:12" s="35" customFormat="1" ht="34.5" customHeight="1">
      <c r="A22" s="9"/>
      <c r="B22" s="181" t="s">
        <v>60</v>
      </c>
      <c r="C22" s="182"/>
      <c r="D22" s="32"/>
      <c r="E22" s="32"/>
      <c r="F22" s="33"/>
      <c r="G22" s="33"/>
      <c r="H22" s="33"/>
      <c r="I22" s="33"/>
      <c r="J22" s="33"/>
      <c r="K22" s="34"/>
      <c r="L22" s="34"/>
    </row>
    <row r="23" spans="1:12" s="35" customFormat="1" ht="24.95" customHeight="1">
      <c r="A23" s="9"/>
      <c r="B23" s="178" t="s">
        <v>29</v>
      </c>
      <c r="C23" s="179"/>
      <c r="D23" s="36" t="s">
        <v>30</v>
      </c>
      <c r="E23" s="37" t="s">
        <v>31</v>
      </c>
      <c r="F23" s="38">
        <f>G23+J23+K23+L23</f>
        <v>8500.009</v>
      </c>
      <c r="G23" s="39">
        <v>4102.1270000000004</v>
      </c>
      <c r="H23" s="39">
        <v>0</v>
      </c>
      <c r="I23" s="39">
        <v>0</v>
      </c>
      <c r="J23" s="39">
        <v>21.684999999999999</v>
      </c>
      <c r="K23" s="40">
        <v>344.41899999999998</v>
      </c>
      <c r="L23" s="40">
        <v>4031.7779999999998</v>
      </c>
    </row>
    <row r="24" spans="1:12" s="35" customFormat="1" ht="24.95" customHeight="1" thickBot="1">
      <c r="A24" s="9"/>
      <c r="B24" s="183" t="s">
        <v>32</v>
      </c>
      <c r="C24" s="184"/>
      <c r="D24" s="41" t="s">
        <v>30</v>
      </c>
      <c r="E24" s="42" t="s">
        <v>33</v>
      </c>
      <c r="F24" s="43">
        <f>G24+J24+K24+L24</f>
        <v>11694.772999999999</v>
      </c>
      <c r="G24" s="39">
        <v>6947.0140000000001</v>
      </c>
      <c r="H24" s="39">
        <v>0</v>
      </c>
      <c r="I24" s="39">
        <v>0</v>
      </c>
      <c r="J24" s="39">
        <v>590.19500000000005</v>
      </c>
      <c r="K24" s="40">
        <v>125.786</v>
      </c>
      <c r="L24" s="44">
        <v>4031.7779999999998</v>
      </c>
    </row>
    <row r="25" spans="1:12" s="35" customFormat="1" ht="24.95" customHeight="1">
      <c r="A25" s="9"/>
      <c r="B25" s="181" t="s">
        <v>61</v>
      </c>
      <c r="C25" s="182"/>
      <c r="D25" s="32"/>
      <c r="E25" s="45"/>
      <c r="F25" s="46"/>
      <c r="G25" s="47"/>
      <c r="H25" s="47"/>
      <c r="I25" s="47"/>
      <c r="J25" s="47"/>
      <c r="K25" s="48"/>
      <c r="L25" s="48"/>
    </row>
    <row r="26" spans="1:12" s="35" customFormat="1" ht="24.95" customHeight="1">
      <c r="A26" s="9"/>
      <c r="B26" s="178" t="s">
        <v>34</v>
      </c>
      <c r="C26" s="179"/>
      <c r="D26" s="36" t="s">
        <v>35</v>
      </c>
      <c r="E26" s="37" t="s">
        <v>36</v>
      </c>
      <c r="F26" s="38">
        <f>G26+J26+K26</f>
        <v>91.605999999999995</v>
      </c>
      <c r="G26" s="39">
        <v>69.497</v>
      </c>
      <c r="H26" s="39">
        <v>0</v>
      </c>
      <c r="I26" s="39">
        <v>0</v>
      </c>
      <c r="J26" s="39">
        <v>10.25</v>
      </c>
      <c r="K26" s="40">
        <v>11.859</v>
      </c>
      <c r="L26" s="40">
        <v>0</v>
      </c>
    </row>
    <row r="27" spans="1:12" s="35" customFormat="1" ht="24.95" customHeight="1" thickBot="1">
      <c r="A27" s="9"/>
      <c r="B27" s="183" t="s">
        <v>37</v>
      </c>
      <c r="C27" s="184"/>
      <c r="D27" s="41" t="s">
        <v>35</v>
      </c>
      <c r="E27" s="42" t="s">
        <v>38</v>
      </c>
      <c r="F27" s="43">
        <f>G27+J27+K27</f>
        <v>870.08299999999986</v>
      </c>
      <c r="G27" s="39">
        <f>591.983+G26</f>
        <v>661.4799999999999</v>
      </c>
      <c r="H27" s="39">
        <v>0</v>
      </c>
      <c r="I27" s="39">
        <v>0</v>
      </c>
      <c r="J27" s="39">
        <f>86.957+J26</f>
        <v>97.206999999999994</v>
      </c>
      <c r="K27" s="40">
        <f>99.537+K26</f>
        <v>111.396</v>
      </c>
      <c r="L27" s="44">
        <v>0</v>
      </c>
    </row>
    <row r="28" spans="1:12" s="35" customFormat="1" ht="33" customHeight="1">
      <c r="A28" s="9"/>
      <c r="B28" s="181" t="s">
        <v>62</v>
      </c>
      <c r="C28" s="182"/>
      <c r="D28" s="32"/>
      <c r="E28" s="45"/>
      <c r="F28" s="46"/>
      <c r="G28" s="47"/>
      <c r="H28" s="47"/>
      <c r="I28" s="47"/>
      <c r="J28" s="47"/>
      <c r="K28" s="48"/>
      <c r="L28" s="48"/>
    </row>
    <row r="29" spans="1:12" s="35" customFormat="1" ht="24.95" customHeight="1">
      <c r="A29" s="9"/>
      <c r="B29" s="178" t="s">
        <v>34</v>
      </c>
      <c r="C29" s="179"/>
      <c r="D29" s="36" t="s">
        <v>30</v>
      </c>
      <c r="E29" s="37" t="s">
        <v>39</v>
      </c>
      <c r="F29" s="38">
        <f>G29+J29+K29</f>
        <v>2284.7779999999998</v>
      </c>
      <c r="G29" s="39">
        <f>1732.547+0.818</f>
        <v>1733.365</v>
      </c>
      <c r="H29" s="39">
        <v>0</v>
      </c>
      <c r="I29" s="39">
        <v>0</v>
      </c>
      <c r="J29" s="39">
        <v>255.63900000000001</v>
      </c>
      <c r="K29" s="40">
        <f>295.774</f>
        <v>295.774</v>
      </c>
      <c r="L29" s="40">
        <v>0</v>
      </c>
    </row>
    <row r="30" spans="1:12" s="35" customFormat="1" ht="24.95" customHeight="1" thickBot="1">
      <c r="A30" s="9"/>
      <c r="B30" s="183" t="s">
        <v>37</v>
      </c>
      <c r="C30" s="184"/>
      <c r="D30" s="41" t="s">
        <v>30</v>
      </c>
      <c r="E30" s="42" t="s">
        <v>40</v>
      </c>
      <c r="F30" s="43">
        <f>G30+J30+K30</f>
        <v>21691.322</v>
      </c>
      <c r="G30" s="39">
        <f>14764.041+G29</f>
        <v>16497.405999999999</v>
      </c>
      <c r="H30" s="39">
        <v>0</v>
      </c>
      <c r="I30" s="39">
        <v>0</v>
      </c>
      <c r="J30" s="39">
        <f>2160.057+J29</f>
        <v>2415.6959999999999</v>
      </c>
      <c r="K30" s="40">
        <f>2482.446+K29</f>
        <v>2778.22</v>
      </c>
      <c r="L30" s="44">
        <v>0</v>
      </c>
    </row>
    <row r="31" spans="1:12" s="35" customFormat="1" ht="24.95" customHeight="1">
      <c r="A31" s="9"/>
      <c r="B31" s="181" t="s">
        <v>63</v>
      </c>
      <c r="C31" s="182"/>
      <c r="D31" s="32"/>
      <c r="E31" s="45"/>
      <c r="F31" s="46"/>
      <c r="G31" s="47"/>
      <c r="H31" s="47"/>
      <c r="I31" s="47"/>
      <c r="J31" s="47"/>
      <c r="K31" s="48"/>
      <c r="L31" s="48"/>
    </row>
    <row r="32" spans="1:12" s="35" customFormat="1" ht="24.95" customHeight="1">
      <c r="A32" s="9"/>
      <c r="B32" s="178" t="s">
        <v>41</v>
      </c>
      <c r="C32" s="179"/>
      <c r="D32" s="36" t="s">
        <v>30</v>
      </c>
      <c r="E32" s="37" t="s">
        <v>42</v>
      </c>
      <c r="F32" s="38">
        <f>G32+J32+K32+L32</f>
        <v>2106.991</v>
      </c>
      <c r="G32" s="39">
        <f>1574.611-0.499</f>
        <v>1574.1120000000001</v>
      </c>
      <c r="H32" s="39">
        <v>0</v>
      </c>
      <c r="I32" s="39">
        <v>0</v>
      </c>
      <c r="J32" s="39">
        <v>170.804</v>
      </c>
      <c r="K32" s="40">
        <f>362.075</f>
        <v>362.07499999999999</v>
      </c>
      <c r="L32" s="40">
        <v>0</v>
      </c>
    </row>
    <row r="33" spans="1:12" s="35" customFormat="1" ht="24.95" customHeight="1" thickBot="1">
      <c r="A33" s="9"/>
      <c r="B33" s="183" t="s">
        <v>43</v>
      </c>
      <c r="C33" s="184"/>
      <c r="D33" s="49" t="s">
        <v>30</v>
      </c>
      <c r="E33" s="50" t="s">
        <v>44</v>
      </c>
      <c r="F33" s="43">
        <f>G33+J33+L33+K33</f>
        <v>18318.771000000001</v>
      </c>
      <c r="G33" s="51">
        <f>11919.154+G32</f>
        <v>13493.266</v>
      </c>
      <c r="H33" s="51">
        <v>0</v>
      </c>
      <c r="I33" s="51">
        <v>0</v>
      </c>
      <c r="J33" s="51">
        <f>1591.547+J32</f>
        <v>1762.3510000000001</v>
      </c>
      <c r="K33" s="40">
        <f>2701.079+K32</f>
        <v>3063.154</v>
      </c>
      <c r="L33" s="52">
        <v>0</v>
      </c>
    </row>
    <row r="34" spans="1:12" s="35" customFormat="1" ht="47.25" customHeight="1" thickBot="1">
      <c r="A34" s="9"/>
      <c r="B34" s="185" t="s">
        <v>64</v>
      </c>
      <c r="C34" s="186"/>
      <c r="D34" s="29" t="s">
        <v>30</v>
      </c>
      <c r="E34" s="31" t="s">
        <v>45</v>
      </c>
      <c r="F34" s="79">
        <f>F23+F30-F33</f>
        <v>11872.559999999998</v>
      </c>
      <c r="G34" s="53">
        <f>G23+G30-G33</f>
        <v>7106.2669999999998</v>
      </c>
      <c r="H34" s="70">
        <v>0</v>
      </c>
      <c r="I34" s="70">
        <v>0</v>
      </c>
      <c r="J34" s="53">
        <f>J23+J30-J33</f>
        <v>675.02999999999975</v>
      </c>
      <c r="K34" s="53">
        <f>K23+K30-K33</f>
        <v>59.484999999999673</v>
      </c>
      <c r="L34" s="53">
        <f>L23+L27-L33</f>
        <v>4031.7779999999998</v>
      </c>
    </row>
    <row r="35" spans="1:12" ht="9.75" customHeight="1">
      <c r="A35" s="54"/>
      <c r="B35" s="55"/>
      <c r="C35" s="55" t="s">
        <v>5</v>
      </c>
      <c r="D35" s="56"/>
      <c r="E35" s="57"/>
      <c r="F35" s="58">
        <v>0</v>
      </c>
      <c r="G35" s="58">
        <v>0</v>
      </c>
      <c r="H35" s="58">
        <v>0</v>
      </c>
      <c r="I35" s="58">
        <v>0</v>
      </c>
      <c r="J35" s="58">
        <v>0</v>
      </c>
      <c r="K35" s="58">
        <v>0</v>
      </c>
      <c r="L35" s="58">
        <v>0</v>
      </c>
    </row>
    <row r="36" spans="1:12" ht="20.100000000000001" customHeight="1">
      <c r="A36" s="54"/>
      <c r="B36" s="187" t="s">
        <v>65</v>
      </c>
      <c r="C36" s="187"/>
      <c r="D36" s="187"/>
      <c r="E36" s="187"/>
      <c r="F36" s="187"/>
      <c r="G36" s="187"/>
      <c r="H36" s="59"/>
      <c r="I36" s="188" t="s">
        <v>82</v>
      </c>
      <c r="J36" s="188"/>
      <c r="K36" s="188"/>
      <c r="L36" s="60"/>
    </row>
    <row r="37" spans="1:12" ht="14.25" customHeight="1">
      <c r="B37" s="61" t="s">
        <v>5</v>
      </c>
      <c r="C37" s="123"/>
      <c r="D37" s="62"/>
      <c r="E37" s="189" t="s">
        <v>46</v>
      </c>
      <c r="F37" s="189"/>
      <c r="G37" s="189"/>
      <c r="H37" s="63" t="s">
        <v>47</v>
      </c>
      <c r="I37" s="190" t="s">
        <v>48</v>
      </c>
      <c r="J37" s="190"/>
      <c r="K37" s="64"/>
    </row>
    <row r="38" spans="1:12" ht="15.75">
      <c r="B38" s="187" t="s">
        <v>49</v>
      </c>
      <c r="C38" s="187"/>
      <c r="D38" s="187"/>
      <c r="E38" s="187"/>
      <c r="F38" s="187"/>
      <c r="G38" s="187"/>
      <c r="H38" s="65"/>
      <c r="I38" s="191" t="s">
        <v>67</v>
      </c>
      <c r="J38" s="191"/>
      <c r="K38" s="191"/>
    </row>
    <row r="39" spans="1:12" ht="12.75" customHeight="1">
      <c r="B39" s="61" t="s">
        <v>5</v>
      </c>
      <c r="C39" s="123"/>
      <c r="D39" s="62"/>
      <c r="E39" s="192" t="s">
        <v>50</v>
      </c>
      <c r="F39" s="192"/>
      <c r="G39" s="192"/>
      <c r="H39" s="192"/>
      <c r="I39" s="190" t="s">
        <v>48</v>
      </c>
      <c r="J39" s="190"/>
      <c r="K39" s="64" t="s">
        <v>5</v>
      </c>
    </row>
    <row r="40" spans="1:12" ht="15.75">
      <c r="B40" s="122" t="s">
        <v>51</v>
      </c>
      <c r="C40" s="122"/>
      <c r="D40" s="122"/>
      <c r="E40" s="122"/>
      <c r="F40" s="122"/>
      <c r="G40" s="122"/>
      <c r="H40" s="65"/>
      <c r="I40" s="191" t="s">
        <v>81</v>
      </c>
      <c r="J40" s="191"/>
      <c r="K40" s="191"/>
    </row>
    <row r="41" spans="1:12" ht="14.25" customHeight="1">
      <c r="B41" s="61" t="s">
        <v>5</v>
      </c>
      <c r="C41" s="68"/>
      <c r="D41" s="62"/>
      <c r="E41" s="193" t="s">
        <v>52</v>
      </c>
      <c r="F41" s="193"/>
      <c r="G41" s="193"/>
      <c r="H41" s="193"/>
      <c r="I41" s="190" t="s">
        <v>48</v>
      </c>
      <c r="J41" s="190"/>
      <c r="K41" s="64" t="s">
        <v>5</v>
      </c>
    </row>
    <row r="42" spans="1:12" ht="15.75">
      <c r="B42" s="187" t="s">
        <v>53</v>
      </c>
      <c r="C42" s="187"/>
      <c r="D42" s="187"/>
      <c r="E42" s="187"/>
      <c r="F42" s="187"/>
      <c r="G42" s="187"/>
      <c r="H42" s="65"/>
      <c r="I42" s="191" t="s">
        <v>69</v>
      </c>
      <c r="J42" s="191"/>
      <c r="K42" s="191"/>
    </row>
    <row r="43" spans="1:12" ht="21.75" customHeight="1">
      <c r="B43" s="61" t="s">
        <v>5</v>
      </c>
      <c r="C43" s="123"/>
      <c r="D43" s="62"/>
      <c r="E43" s="192" t="s">
        <v>54</v>
      </c>
      <c r="F43" s="192"/>
      <c r="G43" s="192"/>
      <c r="H43" s="192"/>
      <c r="I43" s="190" t="s">
        <v>48</v>
      </c>
      <c r="J43" s="190"/>
      <c r="K43" s="64" t="s">
        <v>5</v>
      </c>
    </row>
    <row r="44" spans="1:12" ht="4.5" customHeight="1"/>
    <row r="45" spans="1:12" s="69" customFormat="1" ht="18.75"/>
  </sheetData>
  <mergeCells count="50">
    <mergeCell ref="B16:K16"/>
    <mergeCell ref="J1:L1"/>
    <mergeCell ref="C2:L2"/>
    <mergeCell ref="C3:L3"/>
    <mergeCell ref="F5:G5"/>
    <mergeCell ref="F6:G6"/>
    <mergeCell ref="B8:G8"/>
    <mergeCell ref="J8:L8"/>
    <mergeCell ref="B9:G10"/>
    <mergeCell ref="H9:H10"/>
    <mergeCell ref="J9:L9"/>
    <mergeCell ref="J10:L10"/>
    <mergeCell ref="C15:L15"/>
    <mergeCell ref="C17:K17"/>
    <mergeCell ref="B18:C20"/>
    <mergeCell ref="D18:D20"/>
    <mergeCell ref="E18:E20"/>
    <mergeCell ref="F18:F20"/>
    <mergeCell ref="G18:L18"/>
    <mergeCell ref="G19:K19"/>
    <mergeCell ref="L19:L20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3:C33"/>
    <mergeCell ref="B34:C34"/>
    <mergeCell ref="B36:G36"/>
    <mergeCell ref="I36:K36"/>
    <mergeCell ref="E37:G37"/>
    <mergeCell ref="I37:J37"/>
    <mergeCell ref="B42:G42"/>
    <mergeCell ref="I42:K42"/>
    <mergeCell ref="E43:H43"/>
    <mergeCell ref="I43:J43"/>
    <mergeCell ref="B38:G38"/>
    <mergeCell ref="I38:K38"/>
    <mergeCell ref="E39:H39"/>
    <mergeCell ref="I39:J39"/>
    <mergeCell ref="I40:K40"/>
    <mergeCell ref="E41:H41"/>
    <mergeCell ref="I41:J41"/>
  </mergeCells>
  <conditionalFormatting sqref="J5">
    <cfRule type="containsText" dxfId="44" priority="15" stopIfTrue="1" operator="containsText" text="ЗАПОВНІТЬ місяць">
      <formula>NOT(ISERROR(SEARCH("ЗАПОВНІТЬ місяць",J5)))</formula>
    </cfRule>
  </conditionalFormatting>
  <conditionalFormatting sqref="F35:L35">
    <cfRule type="cellIs" dxfId="43" priority="13" stopIfTrue="1" operator="notEqual">
      <formula>0</formula>
    </cfRule>
    <cfRule type="cellIs" dxfId="42" priority="14" stopIfTrue="1" operator="equal">
      <formula>0</formula>
    </cfRule>
  </conditionalFormatting>
  <conditionalFormatting sqref="C35">
    <cfRule type="containsText" dxfId="41" priority="12" stopIfTrue="1" operator="containsText" text="ПОЯСНІТЬ">
      <formula>NOT(ISERROR(SEARCH("ПОЯСНІТЬ",C35)))</formula>
    </cfRule>
  </conditionalFormatting>
  <conditionalFormatting sqref="G23:L25 H34:I34 G26:K33">
    <cfRule type="cellIs" dxfId="40" priority="11" stopIfTrue="1" operator="equal">
      <formula>0</formula>
    </cfRule>
  </conditionalFormatting>
  <conditionalFormatting sqref="J36">
    <cfRule type="containsText" dxfId="39" priority="10" stopIfTrue="1" operator="containsText" text="ЗАПОВНІТЬ">
      <formula>NOT(ISERROR(SEARCH("ЗАПОВНІТЬ",J36)))</formula>
    </cfRule>
  </conditionalFormatting>
  <conditionalFormatting sqref="C36">
    <cfRule type="containsText" dxfId="38" priority="9" stopIfTrue="1" operator="containsText" text="ЗАПОВНІТЬ">
      <formula>NOT(ISERROR(SEARCH("ЗАПОВНІТЬ",C36)))</formula>
    </cfRule>
  </conditionalFormatting>
  <conditionalFormatting sqref="F36">
    <cfRule type="containsText" dxfId="37" priority="8" stopIfTrue="1" operator="containsText" text="ЗАПОВНІТЬ">
      <formula>NOT(ISERROR(SEARCH("ЗАПОВНІТЬ",F36)))</formula>
    </cfRule>
  </conditionalFormatting>
  <conditionalFormatting sqref="K41 K43 K39 K37">
    <cfRule type="containsText" dxfId="36" priority="7" stopIfTrue="1" operator="containsText" text="ЗАПОВНІТЬ ПРІЗВИЩЕ">
      <formula>NOT(ISERROR(SEARCH("ЗАПОВНІТЬ ПРІЗВИЩЕ",K37)))</formula>
    </cfRule>
  </conditionalFormatting>
  <conditionalFormatting sqref="B41 B43 B39 B37">
    <cfRule type="containsText" dxfId="35" priority="6" stopIfTrue="1" operator="containsText" text="ЗАПОВНІТЬ">
      <formula>NOT(ISERROR(SEARCH("ЗАПОВНІТЬ",B37)))</formula>
    </cfRule>
  </conditionalFormatting>
  <conditionalFormatting sqref="L26:L33">
    <cfRule type="cellIs" dxfId="34" priority="5" stopIfTrue="1" operator="equal">
      <formula>0</formula>
    </cfRule>
  </conditionalFormatting>
  <conditionalFormatting sqref="L34">
    <cfRule type="cellIs" dxfId="33" priority="4" stopIfTrue="1" operator="equal">
      <formula>0</formula>
    </cfRule>
  </conditionalFormatting>
  <conditionalFormatting sqref="K34">
    <cfRule type="cellIs" dxfId="32" priority="3" stopIfTrue="1" operator="equal">
      <formula>0</formula>
    </cfRule>
  </conditionalFormatting>
  <conditionalFormatting sqref="J34">
    <cfRule type="cellIs" dxfId="31" priority="2" stopIfTrue="1" operator="equal">
      <formula>0</formula>
    </cfRule>
  </conditionalFormatting>
  <conditionalFormatting sqref="G34">
    <cfRule type="cellIs" dxfId="30" priority="1" stopIfTrue="1" operator="equal">
      <formula>0</formula>
    </cfRule>
  </conditionalFormatting>
  <pageMargins left="0.11811023622047245" right="0.11811023622047245" top="0.15748031496062992" bottom="0.15748031496062992" header="0.31496062992125984" footer="0.31496062992125984"/>
  <pageSetup paperSize="9" scale="55" orientation="landscape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5"/>
  <sheetViews>
    <sheetView view="pageBreakPreview" topLeftCell="A19" zoomScale="64" zoomScaleNormal="85" zoomScaleSheetLayoutView="64" workbookViewId="0">
      <selection activeCell="J27" sqref="J27"/>
    </sheetView>
  </sheetViews>
  <sheetFormatPr defaultRowHeight="15"/>
  <cols>
    <col min="1" max="1" width="2.42578125" customWidth="1"/>
    <col min="3" max="3" width="60.5703125" customWidth="1"/>
    <col min="4" max="4" width="14.28515625" customWidth="1"/>
    <col min="5" max="5" width="9.5703125" customWidth="1"/>
    <col min="6" max="6" width="27" customWidth="1"/>
    <col min="7" max="7" width="25.42578125" customWidth="1"/>
    <col min="8" max="9" width="20.7109375" customWidth="1"/>
    <col min="10" max="10" width="24" customWidth="1"/>
    <col min="11" max="11" width="23.85546875" customWidth="1"/>
    <col min="12" max="12" width="22.85546875" customWidth="1"/>
  </cols>
  <sheetData>
    <row r="1" spans="1:12" ht="59.25" customHeight="1">
      <c r="A1" s="1"/>
      <c r="B1" s="1"/>
      <c r="C1" s="1"/>
      <c r="D1" s="1"/>
      <c r="E1" s="1"/>
      <c r="F1" s="1"/>
      <c r="G1" s="1"/>
      <c r="H1" s="1"/>
      <c r="I1" s="1"/>
      <c r="J1" s="134" t="s">
        <v>0</v>
      </c>
      <c r="K1" s="134"/>
      <c r="L1" s="134"/>
    </row>
    <row r="2" spans="1:12" ht="25.5">
      <c r="A2" s="1"/>
      <c r="B2" s="1"/>
      <c r="C2" s="135" t="s">
        <v>1</v>
      </c>
      <c r="D2" s="136"/>
      <c r="E2" s="136"/>
      <c r="F2" s="136"/>
      <c r="G2" s="136"/>
      <c r="H2" s="136"/>
      <c r="I2" s="136"/>
      <c r="J2" s="136"/>
      <c r="K2" s="136"/>
      <c r="L2" s="136"/>
    </row>
    <row r="3" spans="1:12" ht="22.5">
      <c r="A3" s="1"/>
      <c r="B3" s="1"/>
      <c r="C3" s="137" t="s">
        <v>55</v>
      </c>
      <c r="D3" s="138"/>
      <c r="E3" s="138"/>
      <c r="F3" s="138"/>
      <c r="G3" s="138"/>
      <c r="H3" s="138"/>
      <c r="I3" s="138"/>
      <c r="J3" s="138"/>
      <c r="K3" s="138"/>
      <c r="L3" s="138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22.5">
      <c r="A5" s="1"/>
      <c r="B5" s="1"/>
      <c r="C5" s="2"/>
      <c r="D5" s="1"/>
      <c r="E5" s="3" t="s">
        <v>2</v>
      </c>
      <c r="F5" s="139" t="s">
        <v>74</v>
      </c>
      <c r="G5" s="139"/>
      <c r="H5" s="4">
        <v>2022</v>
      </c>
      <c r="I5" s="5" t="s">
        <v>4</v>
      </c>
      <c r="J5" s="6" t="s">
        <v>5</v>
      </c>
      <c r="K5" s="2"/>
      <c r="L5" s="2"/>
    </row>
    <row r="6" spans="1:12" ht="18.75">
      <c r="A6" s="1"/>
      <c r="B6" s="1"/>
      <c r="C6" s="7"/>
      <c r="D6" s="1"/>
      <c r="E6" s="7"/>
      <c r="F6" s="140" t="s">
        <v>6</v>
      </c>
      <c r="G6" s="140"/>
      <c r="H6" s="127"/>
      <c r="I6" s="7"/>
      <c r="J6" s="7"/>
      <c r="K6" s="7"/>
      <c r="L6" s="7"/>
    </row>
    <row r="7" spans="1:12" ht="9.9499999999999993" customHeight="1" thickBot="1">
      <c r="A7" s="1"/>
      <c r="B7" s="1"/>
      <c r="C7" s="7"/>
      <c r="D7" s="7"/>
      <c r="E7" s="7"/>
      <c r="F7" s="127"/>
      <c r="G7" s="127"/>
      <c r="H7" s="7"/>
      <c r="I7" s="7"/>
      <c r="J7" s="7"/>
      <c r="K7" s="7"/>
      <c r="L7" s="7"/>
    </row>
    <row r="8" spans="1:12" ht="19.5" customHeight="1" thickBot="1">
      <c r="A8" s="1"/>
      <c r="B8" s="141" t="s">
        <v>7</v>
      </c>
      <c r="C8" s="142"/>
      <c r="D8" s="142"/>
      <c r="E8" s="142"/>
      <c r="F8" s="142"/>
      <c r="G8" s="143"/>
      <c r="H8" s="8" t="s">
        <v>8</v>
      </c>
      <c r="I8" s="9"/>
      <c r="J8" s="144" t="s">
        <v>56</v>
      </c>
      <c r="K8" s="144"/>
      <c r="L8" s="144"/>
    </row>
    <row r="9" spans="1:12" ht="21.75" customHeight="1">
      <c r="A9" s="1"/>
      <c r="B9" s="145" t="s">
        <v>57</v>
      </c>
      <c r="C9" s="146"/>
      <c r="D9" s="146"/>
      <c r="E9" s="146"/>
      <c r="F9" s="146"/>
      <c r="G9" s="147"/>
      <c r="H9" s="151" t="s">
        <v>9</v>
      </c>
      <c r="I9" s="9"/>
      <c r="J9" s="144" t="s">
        <v>10</v>
      </c>
      <c r="K9" s="144"/>
      <c r="L9" s="144"/>
    </row>
    <row r="10" spans="1:12" ht="99.75" customHeight="1" thickBot="1">
      <c r="A10" s="1"/>
      <c r="B10" s="148"/>
      <c r="C10" s="149"/>
      <c r="D10" s="149"/>
      <c r="E10" s="149"/>
      <c r="F10" s="149"/>
      <c r="G10" s="150"/>
      <c r="H10" s="152"/>
      <c r="I10" s="10"/>
      <c r="J10" s="153"/>
      <c r="K10" s="153"/>
      <c r="L10" s="153"/>
    </row>
    <row r="11" spans="1:12" ht="9.9499999999999993" customHeight="1" thickBot="1">
      <c r="A11" s="1"/>
      <c r="B11" s="1"/>
      <c r="C11" s="9"/>
      <c r="D11" s="9"/>
      <c r="E11" s="9"/>
      <c r="F11" s="9"/>
      <c r="G11" s="9"/>
      <c r="H11" s="9"/>
      <c r="I11" s="9"/>
      <c r="J11" s="11"/>
      <c r="K11" s="11"/>
      <c r="L11" s="11"/>
    </row>
    <row r="12" spans="1:12" ht="18.75">
      <c r="A12" s="1"/>
      <c r="B12" s="12" t="s">
        <v>11</v>
      </c>
      <c r="C12" s="13"/>
      <c r="D12" s="14"/>
      <c r="E12" s="14"/>
      <c r="F12" s="14"/>
      <c r="G12" s="14"/>
      <c r="H12" s="14"/>
      <c r="I12" s="14"/>
      <c r="J12" s="15"/>
      <c r="K12" s="15"/>
      <c r="L12" s="16"/>
    </row>
    <row r="13" spans="1:12" ht="18.75">
      <c r="A13" s="1"/>
      <c r="B13" s="17" t="s">
        <v>58</v>
      </c>
      <c r="C13" s="18"/>
      <c r="D13" s="18"/>
      <c r="E13" s="18"/>
      <c r="F13" s="18"/>
      <c r="G13" s="18"/>
      <c r="H13" s="18"/>
      <c r="I13" s="18"/>
      <c r="J13" s="18"/>
      <c r="K13" s="18"/>
      <c r="L13" s="19"/>
    </row>
    <row r="14" spans="1:12" ht="18.75">
      <c r="A14" s="1"/>
      <c r="B14" s="17" t="s">
        <v>71</v>
      </c>
      <c r="C14" s="20"/>
      <c r="D14" s="20"/>
      <c r="E14" s="20"/>
      <c r="F14" s="20"/>
      <c r="G14" s="20"/>
      <c r="H14" s="21"/>
      <c r="I14" s="20"/>
      <c r="J14" s="20"/>
      <c r="K14" s="20"/>
      <c r="L14" s="22"/>
    </row>
    <row r="15" spans="1:12" ht="18.75">
      <c r="A15" s="1"/>
      <c r="B15" s="23"/>
      <c r="C15" s="154" t="s">
        <v>70</v>
      </c>
      <c r="D15" s="154"/>
      <c r="E15" s="154"/>
      <c r="F15" s="154"/>
      <c r="G15" s="154"/>
      <c r="H15" s="154"/>
      <c r="I15" s="154"/>
      <c r="J15" s="154"/>
      <c r="K15" s="154"/>
      <c r="L15" s="155"/>
    </row>
    <row r="16" spans="1:12" ht="16.5" thickBot="1">
      <c r="A16" s="1"/>
      <c r="B16" s="132" t="s">
        <v>12</v>
      </c>
      <c r="C16" s="133"/>
      <c r="D16" s="133"/>
      <c r="E16" s="133"/>
      <c r="F16" s="133"/>
      <c r="G16" s="133"/>
      <c r="H16" s="133"/>
      <c r="I16" s="133"/>
      <c r="J16" s="133"/>
      <c r="K16" s="133"/>
      <c r="L16" s="24"/>
    </row>
    <row r="17" spans="1:12" ht="9.9499999999999993" customHeight="1" thickBot="1">
      <c r="A17" s="1"/>
      <c r="B17" s="1"/>
      <c r="C17" s="156"/>
      <c r="D17" s="157"/>
      <c r="E17" s="157"/>
      <c r="F17" s="157"/>
      <c r="G17" s="157"/>
      <c r="H17" s="157"/>
      <c r="I17" s="157"/>
      <c r="J17" s="157"/>
      <c r="K17" s="157"/>
      <c r="L17" s="26"/>
    </row>
    <row r="18" spans="1:12" ht="20.100000000000001" customHeight="1" thickBot="1">
      <c r="A18" s="27"/>
      <c r="B18" s="158" t="s">
        <v>13</v>
      </c>
      <c r="C18" s="159"/>
      <c r="D18" s="164" t="s">
        <v>14</v>
      </c>
      <c r="E18" s="167" t="s">
        <v>15</v>
      </c>
      <c r="F18" s="170" t="s">
        <v>16</v>
      </c>
      <c r="G18" s="173" t="s">
        <v>17</v>
      </c>
      <c r="H18" s="173"/>
      <c r="I18" s="173"/>
      <c r="J18" s="173"/>
      <c r="K18" s="173"/>
      <c r="L18" s="174"/>
    </row>
    <row r="19" spans="1:12" ht="27" customHeight="1" thickBot="1">
      <c r="A19" s="27"/>
      <c r="B19" s="160"/>
      <c r="C19" s="161"/>
      <c r="D19" s="165"/>
      <c r="E19" s="168"/>
      <c r="F19" s="171"/>
      <c r="G19" s="175" t="s">
        <v>18</v>
      </c>
      <c r="H19" s="176"/>
      <c r="I19" s="176"/>
      <c r="J19" s="176"/>
      <c r="K19" s="177"/>
      <c r="L19" s="167" t="s">
        <v>59</v>
      </c>
    </row>
    <row r="20" spans="1:12" ht="49.5" customHeight="1" thickBot="1">
      <c r="A20" s="27"/>
      <c r="B20" s="162"/>
      <c r="C20" s="163"/>
      <c r="D20" s="166"/>
      <c r="E20" s="169"/>
      <c r="F20" s="172"/>
      <c r="G20" s="28" t="s">
        <v>19</v>
      </c>
      <c r="H20" s="28" t="s">
        <v>20</v>
      </c>
      <c r="I20" s="28" t="s">
        <v>21</v>
      </c>
      <c r="J20" s="28" t="s">
        <v>22</v>
      </c>
      <c r="K20" s="29" t="s">
        <v>23</v>
      </c>
      <c r="L20" s="169"/>
    </row>
    <row r="21" spans="1:12" ht="20.100000000000001" customHeight="1" thickBot="1">
      <c r="A21" s="1"/>
      <c r="B21" s="180" t="s">
        <v>24</v>
      </c>
      <c r="C21" s="174"/>
      <c r="D21" s="29" t="s">
        <v>25</v>
      </c>
      <c r="E21" s="126" t="s">
        <v>26</v>
      </c>
      <c r="F21" s="29">
        <v>1</v>
      </c>
      <c r="G21" s="29">
        <v>2</v>
      </c>
      <c r="H21" s="31" t="s">
        <v>27</v>
      </c>
      <c r="I21" s="31" t="s">
        <v>28</v>
      </c>
      <c r="J21" s="29">
        <v>3</v>
      </c>
      <c r="K21" s="126">
        <v>4</v>
      </c>
      <c r="L21" s="126">
        <v>5</v>
      </c>
    </row>
    <row r="22" spans="1:12" s="35" customFormat="1" ht="34.5" customHeight="1">
      <c r="A22" s="9"/>
      <c r="B22" s="181" t="s">
        <v>60</v>
      </c>
      <c r="C22" s="182"/>
      <c r="D22" s="32"/>
      <c r="E22" s="32"/>
      <c r="F22" s="33"/>
      <c r="G22" s="33"/>
      <c r="H22" s="33"/>
      <c r="I22" s="33"/>
      <c r="J22" s="33"/>
      <c r="K22" s="34"/>
      <c r="L22" s="34"/>
    </row>
    <row r="23" spans="1:12" s="35" customFormat="1" ht="24.95" customHeight="1">
      <c r="A23" s="9"/>
      <c r="B23" s="178" t="s">
        <v>29</v>
      </c>
      <c r="C23" s="179"/>
      <c r="D23" s="36" t="s">
        <v>30</v>
      </c>
      <c r="E23" s="37" t="s">
        <v>31</v>
      </c>
      <c r="F23" s="38">
        <f>G23+J23+K23+L23</f>
        <v>8500.009</v>
      </c>
      <c r="G23" s="39">
        <v>4102.1270000000004</v>
      </c>
      <c r="H23" s="39">
        <v>0</v>
      </c>
      <c r="I23" s="39">
        <v>0</v>
      </c>
      <c r="J23" s="39">
        <v>21.684999999999999</v>
      </c>
      <c r="K23" s="40">
        <v>344.41899999999998</v>
      </c>
      <c r="L23" s="40">
        <v>4031.7779999999998</v>
      </c>
    </row>
    <row r="24" spans="1:12" s="35" customFormat="1" ht="24.95" customHeight="1" thickBot="1">
      <c r="A24" s="9"/>
      <c r="B24" s="183" t="s">
        <v>32</v>
      </c>
      <c r="C24" s="184"/>
      <c r="D24" s="41" t="s">
        <v>30</v>
      </c>
      <c r="E24" s="42" t="s">
        <v>33</v>
      </c>
      <c r="F24" s="43">
        <f>G24+J24+K24+L24</f>
        <v>11872.56</v>
      </c>
      <c r="G24" s="39">
        <v>7106.2669999999998</v>
      </c>
      <c r="H24" s="39">
        <v>0</v>
      </c>
      <c r="I24" s="39">
        <v>0</v>
      </c>
      <c r="J24" s="39">
        <v>675.03</v>
      </c>
      <c r="K24" s="40">
        <v>59.484999999999999</v>
      </c>
      <c r="L24" s="44">
        <v>4031.7779999999998</v>
      </c>
    </row>
    <row r="25" spans="1:12" s="35" customFormat="1" ht="24.95" customHeight="1">
      <c r="A25" s="9"/>
      <c r="B25" s="181" t="s">
        <v>61</v>
      </c>
      <c r="C25" s="182"/>
      <c r="D25" s="32"/>
      <c r="E25" s="45"/>
      <c r="F25" s="46"/>
      <c r="G25" s="47"/>
      <c r="H25" s="47"/>
      <c r="I25" s="47"/>
      <c r="J25" s="47"/>
      <c r="K25" s="48"/>
      <c r="L25" s="48"/>
    </row>
    <row r="26" spans="1:12" s="35" customFormat="1" ht="24.95" customHeight="1">
      <c r="A26" s="9"/>
      <c r="B26" s="178" t="s">
        <v>34</v>
      </c>
      <c r="C26" s="179"/>
      <c r="D26" s="36" t="s">
        <v>35</v>
      </c>
      <c r="E26" s="37" t="s">
        <v>36</v>
      </c>
      <c r="F26" s="38">
        <f>G26+J26+K26</f>
        <v>74.063000000000002</v>
      </c>
      <c r="G26" s="39">
        <v>53.393000000000001</v>
      </c>
      <c r="H26" s="39">
        <v>0</v>
      </c>
      <c r="I26" s="39">
        <v>0</v>
      </c>
      <c r="J26" s="39">
        <v>9.9220000000000006</v>
      </c>
      <c r="K26" s="40">
        <v>10.747999999999999</v>
      </c>
      <c r="L26" s="40">
        <v>0</v>
      </c>
    </row>
    <row r="27" spans="1:12" s="35" customFormat="1" ht="24.95" customHeight="1" thickBot="1">
      <c r="A27" s="9"/>
      <c r="B27" s="183" t="s">
        <v>37</v>
      </c>
      <c r="C27" s="184"/>
      <c r="D27" s="41" t="s">
        <v>35</v>
      </c>
      <c r="E27" s="42" t="s">
        <v>38</v>
      </c>
      <c r="F27" s="43">
        <f>G27+J27+K27</f>
        <v>944.14600000000007</v>
      </c>
      <c r="G27" s="39">
        <f>661.48+G26</f>
        <v>714.87300000000005</v>
      </c>
      <c r="H27" s="39">
        <v>0</v>
      </c>
      <c r="I27" s="39">
        <v>0</v>
      </c>
      <c r="J27" s="39">
        <f>97.207+J26</f>
        <v>107.12899999999999</v>
      </c>
      <c r="K27" s="40">
        <f>111.396+K26</f>
        <v>122.14400000000001</v>
      </c>
      <c r="L27" s="44">
        <v>0</v>
      </c>
    </row>
    <row r="28" spans="1:12" s="35" customFormat="1" ht="33" customHeight="1">
      <c r="A28" s="9"/>
      <c r="B28" s="181" t="s">
        <v>62</v>
      </c>
      <c r="C28" s="182"/>
      <c r="D28" s="32"/>
      <c r="E28" s="45"/>
      <c r="F28" s="46"/>
      <c r="G28" s="47"/>
      <c r="H28" s="47"/>
      <c r="I28" s="47"/>
      <c r="J28" s="47"/>
      <c r="K28" s="48"/>
      <c r="L28" s="48"/>
    </row>
    <row r="29" spans="1:12" s="35" customFormat="1" ht="24.95" customHeight="1">
      <c r="A29" s="9"/>
      <c r="B29" s="178" t="s">
        <v>34</v>
      </c>
      <c r="C29" s="179"/>
      <c r="D29" s="36" t="s">
        <v>30</v>
      </c>
      <c r="E29" s="37" t="s">
        <v>39</v>
      </c>
      <c r="F29" s="38">
        <f>G29+J29+K29</f>
        <v>1847.203</v>
      </c>
      <c r="G29" s="39">
        <v>1331.7049999999999</v>
      </c>
      <c r="H29" s="39">
        <v>0</v>
      </c>
      <c r="I29" s="39">
        <v>0</v>
      </c>
      <c r="J29" s="39">
        <v>247.45400000000001</v>
      </c>
      <c r="K29" s="40">
        <v>268.04399999999998</v>
      </c>
      <c r="L29" s="40">
        <v>0</v>
      </c>
    </row>
    <row r="30" spans="1:12" s="35" customFormat="1" ht="24.95" customHeight="1" thickBot="1">
      <c r="A30" s="9"/>
      <c r="B30" s="183" t="s">
        <v>37</v>
      </c>
      <c r="C30" s="184"/>
      <c r="D30" s="41" t="s">
        <v>30</v>
      </c>
      <c r="E30" s="42" t="s">
        <v>40</v>
      </c>
      <c r="F30" s="43">
        <f>G30+J30+K30</f>
        <v>23538.524999999998</v>
      </c>
      <c r="G30" s="39">
        <f>16497.406+G29</f>
        <v>17829.110999999997</v>
      </c>
      <c r="H30" s="39">
        <v>0</v>
      </c>
      <c r="I30" s="39">
        <v>0</v>
      </c>
      <c r="J30" s="39">
        <f>2415.696+J29</f>
        <v>2663.15</v>
      </c>
      <c r="K30" s="40">
        <f>2778.22+K29</f>
        <v>3046.2639999999997</v>
      </c>
      <c r="L30" s="44">
        <v>0</v>
      </c>
    </row>
    <row r="31" spans="1:12" s="35" customFormat="1" ht="24.95" customHeight="1">
      <c r="A31" s="9"/>
      <c r="B31" s="181" t="s">
        <v>63</v>
      </c>
      <c r="C31" s="182"/>
      <c r="D31" s="32"/>
      <c r="E31" s="45"/>
      <c r="F31" s="46"/>
      <c r="G31" s="47"/>
      <c r="H31" s="47"/>
      <c r="I31" s="47"/>
      <c r="J31" s="47"/>
      <c r="K31" s="48"/>
      <c r="L31" s="48"/>
    </row>
    <row r="32" spans="1:12" s="35" customFormat="1" ht="24.95" customHeight="1">
      <c r="A32" s="9"/>
      <c r="B32" s="178" t="s">
        <v>41</v>
      </c>
      <c r="C32" s="179"/>
      <c r="D32" s="36" t="s">
        <v>30</v>
      </c>
      <c r="E32" s="37" t="s">
        <v>42</v>
      </c>
      <c r="F32" s="38">
        <f>G32+J32+K32+L32</f>
        <v>1975.7740000000001</v>
      </c>
      <c r="G32" s="39">
        <v>1432.501</v>
      </c>
      <c r="H32" s="39">
        <v>0</v>
      </c>
      <c r="I32" s="39">
        <v>0</v>
      </c>
      <c r="J32" s="39">
        <v>210.21600000000001</v>
      </c>
      <c r="K32" s="40">
        <v>66.057000000000002</v>
      </c>
      <c r="L32" s="40">
        <v>267</v>
      </c>
    </row>
    <row r="33" spans="1:12" s="35" customFormat="1" ht="24.95" customHeight="1" thickBot="1">
      <c r="A33" s="9"/>
      <c r="B33" s="183" t="s">
        <v>43</v>
      </c>
      <c r="C33" s="184"/>
      <c r="D33" s="49" t="s">
        <v>30</v>
      </c>
      <c r="E33" s="50" t="s">
        <v>44</v>
      </c>
      <c r="F33" s="43">
        <f>G33+J33+L33+K33</f>
        <v>20294.544999999998</v>
      </c>
      <c r="G33" s="51">
        <f>13493.266+G32</f>
        <v>14925.767</v>
      </c>
      <c r="H33" s="51">
        <v>0</v>
      </c>
      <c r="I33" s="51">
        <v>0</v>
      </c>
      <c r="J33" s="51">
        <f>1762.351+J32</f>
        <v>1972.567</v>
      </c>
      <c r="K33" s="40">
        <f>3063.154+K32</f>
        <v>3129.2109999999998</v>
      </c>
      <c r="L33" s="52">
        <f>L32</f>
        <v>267</v>
      </c>
    </row>
    <row r="34" spans="1:12" s="35" customFormat="1" ht="47.25" customHeight="1" thickBot="1">
      <c r="A34" s="9"/>
      <c r="B34" s="185" t="s">
        <v>64</v>
      </c>
      <c r="C34" s="186"/>
      <c r="D34" s="29" t="s">
        <v>30</v>
      </c>
      <c r="E34" s="31" t="s">
        <v>45</v>
      </c>
      <c r="F34" s="79">
        <f>F23+F30-F33</f>
        <v>11743.989000000001</v>
      </c>
      <c r="G34" s="53">
        <f>G23+G30-G33</f>
        <v>7005.4709999999977</v>
      </c>
      <c r="H34" s="70">
        <v>0</v>
      </c>
      <c r="I34" s="70">
        <v>0</v>
      </c>
      <c r="J34" s="53">
        <f>J23+J30-J33</f>
        <v>712.26800000000003</v>
      </c>
      <c r="K34" s="53">
        <f>K23+K30-K33</f>
        <v>261.47199999999975</v>
      </c>
      <c r="L34" s="53">
        <f>L23+L30-L33</f>
        <v>3764.7779999999998</v>
      </c>
    </row>
    <row r="35" spans="1:12" ht="9.75" customHeight="1">
      <c r="A35" s="54"/>
      <c r="B35" s="55"/>
      <c r="C35" s="55" t="s">
        <v>5</v>
      </c>
      <c r="D35" s="56"/>
      <c r="E35" s="57"/>
      <c r="F35" s="58">
        <v>0</v>
      </c>
      <c r="G35" s="58">
        <v>0</v>
      </c>
      <c r="H35" s="58">
        <v>0</v>
      </c>
      <c r="I35" s="58">
        <v>0</v>
      </c>
      <c r="J35" s="58">
        <v>0</v>
      </c>
      <c r="K35" s="58">
        <v>0</v>
      </c>
      <c r="L35" s="58">
        <v>0</v>
      </c>
    </row>
    <row r="36" spans="1:12" ht="20.100000000000001" customHeight="1">
      <c r="A36" s="54"/>
      <c r="B36" s="187" t="s">
        <v>65</v>
      </c>
      <c r="C36" s="187"/>
      <c r="D36" s="187"/>
      <c r="E36" s="187"/>
      <c r="F36" s="187"/>
      <c r="G36" s="187"/>
      <c r="H36" s="59"/>
      <c r="I36" s="188" t="s">
        <v>82</v>
      </c>
      <c r="J36" s="188"/>
      <c r="K36" s="188"/>
      <c r="L36" s="60"/>
    </row>
    <row r="37" spans="1:12" ht="14.25" customHeight="1">
      <c r="B37" s="61" t="s">
        <v>5</v>
      </c>
      <c r="C37" s="125"/>
      <c r="D37" s="62"/>
      <c r="E37" s="189" t="s">
        <v>46</v>
      </c>
      <c r="F37" s="189"/>
      <c r="G37" s="189"/>
      <c r="H37" s="63" t="s">
        <v>47</v>
      </c>
      <c r="I37" s="190" t="s">
        <v>48</v>
      </c>
      <c r="J37" s="190"/>
      <c r="K37" s="64"/>
    </row>
    <row r="38" spans="1:12" ht="15.75">
      <c r="B38" s="187" t="s">
        <v>49</v>
      </c>
      <c r="C38" s="187"/>
      <c r="D38" s="187"/>
      <c r="E38" s="187"/>
      <c r="F38" s="187"/>
      <c r="G38" s="187"/>
      <c r="H38" s="65"/>
      <c r="I38" s="191" t="s">
        <v>67</v>
      </c>
      <c r="J38" s="191"/>
      <c r="K38" s="191"/>
    </row>
    <row r="39" spans="1:12" ht="12.75" customHeight="1">
      <c r="B39" s="61" t="s">
        <v>5</v>
      </c>
      <c r="C39" s="125"/>
      <c r="D39" s="62"/>
      <c r="E39" s="192" t="s">
        <v>50</v>
      </c>
      <c r="F39" s="192"/>
      <c r="G39" s="192"/>
      <c r="H39" s="192"/>
      <c r="I39" s="190" t="s">
        <v>48</v>
      </c>
      <c r="J39" s="190"/>
      <c r="K39" s="64" t="s">
        <v>5</v>
      </c>
    </row>
    <row r="40" spans="1:12" ht="15.75">
      <c r="B40" s="124" t="s">
        <v>51</v>
      </c>
      <c r="C40" s="124"/>
      <c r="D40" s="124"/>
      <c r="E40" s="124"/>
      <c r="F40" s="124"/>
      <c r="G40" s="124"/>
      <c r="H40" s="65"/>
      <c r="I40" s="191" t="s">
        <v>81</v>
      </c>
      <c r="J40" s="191"/>
      <c r="K40" s="191"/>
    </row>
    <row r="41" spans="1:12" ht="14.25" customHeight="1">
      <c r="B41" s="61" t="s">
        <v>5</v>
      </c>
      <c r="C41" s="68"/>
      <c r="D41" s="62"/>
      <c r="E41" s="193" t="s">
        <v>52</v>
      </c>
      <c r="F41" s="193"/>
      <c r="G41" s="193"/>
      <c r="H41" s="193"/>
      <c r="I41" s="190" t="s">
        <v>48</v>
      </c>
      <c r="J41" s="190"/>
      <c r="K41" s="64" t="s">
        <v>5</v>
      </c>
    </row>
    <row r="42" spans="1:12" ht="15.75">
      <c r="B42" s="187" t="s">
        <v>53</v>
      </c>
      <c r="C42" s="187"/>
      <c r="D42" s="187"/>
      <c r="E42" s="187"/>
      <c r="F42" s="187"/>
      <c r="G42" s="187"/>
      <c r="H42" s="65"/>
      <c r="I42" s="191" t="s">
        <v>69</v>
      </c>
      <c r="J42" s="191"/>
      <c r="K42" s="191"/>
    </row>
    <row r="43" spans="1:12" ht="21.75" customHeight="1">
      <c r="B43" s="61" t="s">
        <v>5</v>
      </c>
      <c r="C43" s="125"/>
      <c r="D43" s="62"/>
      <c r="E43" s="192" t="s">
        <v>54</v>
      </c>
      <c r="F43" s="192"/>
      <c r="G43" s="192"/>
      <c r="H43" s="192"/>
      <c r="I43" s="190" t="s">
        <v>48</v>
      </c>
      <c r="J43" s="190"/>
      <c r="K43" s="64" t="s">
        <v>5</v>
      </c>
    </row>
    <row r="44" spans="1:12" ht="4.5" customHeight="1"/>
    <row r="45" spans="1:12" s="69" customFormat="1" ht="18.75"/>
  </sheetData>
  <mergeCells count="50">
    <mergeCell ref="B42:G42"/>
    <mergeCell ref="I42:K42"/>
    <mergeCell ref="E43:H43"/>
    <mergeCell ref="I43:J43"/>
    <mergeCell ref="B38:G38"/>
    <mergeCell ref="I38:K38"/>
    <mergeCell ref="E39:H39"/>
    <mergeCell ref="I39:J39"/>
    <mergeCell ref="I40:K40"/>
    <mergeCell ref="E41:H41"/>
    <mergeCell ref="I41:J41"/>
    <mergeCell ref="B33:C33"/>
    <mergeCell ref="B34:C34"/>
    <mergeCell ref="B36:G36"/>
    <mergeCell ref="I36:K36"/>
    <mergeCell ref="E37:G37"/>
    <mergeCell ref="I37:J37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C17:K17"/>
    <mergeCell ref="B18:C20"/>
    <mergeCell ref="D18:D20"/>
    <mergeCell ref="E18:E20"/>
    <mergeCell ref="F18:F20"/>
    <mergeCell ref="G18:L18"/>
    <mergeCell ref="G19:K19"/>
    <mergeCell ref="L19:L20"/>
    <mergeCell ref="B16:K16"/>
    <mergeCell ref="J1:L1"/>
    <mergeCell ref="C2:L2"/>
    <mergeCell ref="C3:L3"/>
    <mergeCell ref="F5:G5"/>
    <mergeCell ref="F6:G6"/>
    <mergeCell ref="B8:G8"/>
    <mergeCell ref="J8:L8"/>
    <mergeCell ref="B9:G10"/>
    <mergeCell ref="H9:H10"/>
    <mergeCell ref="J9:L9"/>
    <mergeCell ref="J10:L10"/>
    <mergeCell ref="C15:L15"/>
  </mergeCells>
  <conditionalFormatting sqref="J5">
    <cfRule type="containsText" dxfId="29" priority="15" stopIfTrue="1" operator="containsText" text="ЗАПОВНІТЬ місяць">
      <formula>NOT(ISERROR(SEARCH("ЗАПОВНІТЬ місяць",J5)))</formula>
    </cfRule>
  </conditionalFormatting>
  <conditionalFormatting sqref="F35:L35">
    <cfRule type="cellIs" dxfId="28" priority="13" stopIfTrue="1" operator="notEqual">
      <formula>0</formula>
    </cfRule>
    <cfRule type="cellIs" dxfId="27" priority="14" stopIfTrue="1" operator="equal">
      <formula>0</formula>
    </cfRule>
  </conditionalFormatting>
  <conditionalFormatting sqref="C35">
    <cfRule type="containsText" dxfId="26" priority="12" stopIfTrue="1" operator="containsText" text="ПОЯСНІТЬ">
      <formula>NOT(ISERROR(SEARCH("ПОЯСНІТЬ",C35)))</formula>
    </cfRule>
  </conditionalFormatting>
  <conditionalFormatting sqref="G23:L25 H34:I34 G26:K33">
    <cfRule type="cellIs" dxfId="25" priority="11" stopIfTrue="1" operator="equal">
      <formula>0</formula>
    </cfRule>
  </conditionalFormatting>
  <conditionalFormatting sqref="J36">
    <cfRule type="containsText" dxfId="24" priority="10" stopIfTrue="1" operator="containsText" text="ЗАПОВНІТЬ">
      <formula>NOT(ISERROR(SEARCH("ЗАПОВНІТЬ",J36)))</formula>
    </cfRule>
  </conditionalFormatting>
  <conditionalFormatting sqref="C36">
    <cfRule type="containsText" dxfId="23" priority="9" stopIfTrue="1" operator="containsText" text="ЗАПОВНІТЬ">
      <formula>NOT(ISERROR(SEARCH("ЗАПОВНІТЬ",C36)))</formula>
    </cfRule>
  </conditionalFormatting>
  <conditionalFormatting sqref="F36">
    <cfRule type="containsText" dxfId="22" priority="8" stopIfTrue="1" operator="containsText" text="ЗАПОВНІТЬ">
      <formula>NOT(ISERROR(SEARCH("ЗАПОВНІТЬ",F36)))</formula>
    </cfRule>
  </conditionalFormatting>
  <conditionalFormatting sqref="K41 K43 K39 K37">
    <cfRule type="containsText" dxfId="21" priority="7" stopIfTrue="1" operator="containsText" text="ЗАПОВНІТЬ ПРІЗВИЩЕ">
      <formula>NOT(ISERROR(SEARCH("ЗАПОВНІТЬ ПРІЗВИЩЕ",K37)))</formula>
    </cfRule>
  </conditionalFormatting>
  <conditionalFormatting sqref="B41 B43 B39 B37">
    <cfRule type="containsText" dxfId="20" priority="6" stopIfTrue="1" operator="containsText" text="ЗАПОВНІТЬ">
      <formula>NOT(ISERROR(SEARCH("ЗАПОВНІТЬ",B37)))</formula>
    </cfRule>
  </conditionalFormatting>
  <conditionalFormatting sqref="L26:L33">
    <cfRule type="cellIs" dxfId="19" priority="5" stopIfTrue="1" operator="equal">
      <formula>0</formula>
    </cfRule>
  </conditionalFormatting>
  <conditionalFormatting sqref="L34">
    <cfRule type="cellIs" dxfId="18" priority="4" stopIfTrue="1" operator="equal">
      <formula>0</formula>
    </cfRule>
  </conditionalFormatting>
  <conditionalFormatting sqref="K34">
    <cfRule type="cellIs" dxfId="17" priority="3" stopIfTrue="1" operator="equal">
      <formula>0</formula>
    </cfRule>
  </conditionalFormatting>
  <conditionalFormatting sqref="J34">
    <cfRule type="cellIs" dxfId="16" priority="2" stopIfTrue="1" operator="equal">
      <formula>0</formula>
    </cfRule>
  </conditionalFormatting>
  <conditionalFormatting sqref="G34">
    <cfRule type="cellIs" dxfId="15" priority="1" stopIfTrue="1" operator="equal">
      <formula>0</formula>
    </cfRule>
  </conditionalFormatting>
  <pageMargins left="0.11811023622047245" right="0.11811023622047245" top="0.15748031496062992" bottom="0.15748031496062992" header="0.31496062992125984" footer="0.31496062992125984"/>
  <pageSetup paperSize="9" scale="55" orientation="landscape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5"/>
  <sheetViews>
    <sheetView tabSelected="1" view="pageBreakPreview" topLeftCell="A25" zoomScale="64" zoomScaleNormal="85" zoomScaleSheetLayoutView="64" workbookViewId="0">
      <selection activeCell="K34" sqref="K34"/>
    </sheetView>
  </sheetViews>
  <sheetFormatPr defaultRowHeight="15"/>
  <cols>
    <col min="1" max="1" width="2.42578125" customWidth="1"/>
    <col min="3" max="3" width="60.5703125" customWidth="1"/>
    <col min="4" max="4" width="14.28515625" customWidth="1"/>
    <col min="5" max="5" width="9.5703125" customWidth="1"/>
    <col min="6" max="6" width="27" customWidth="1"/>
    <col min="7" max="7" width="25.42578125" customWidth="1"/>
    <col min="8" max="9" width="20.7109375" customWidth="1"/>
    <col min="10" max="10" width="24" customWidth="1"/>
    <col min="11" max="11" width="23.85546875" customWidth="1"/>
    <col min="12" max="12" width="22.85546875" customWidth="1"/>
  </cols>
  <sheetData>
    <row r="1" spans="1:12" ht="59.25" customHeight="1">
      <c r="A1" s="1"/>
      <c r="B1" s="1"/>
      <c r="C1" s="1"/>
      <c r="D1" s="1"/>
      <c r="E1" s="1"/>
      <c r="F1" s="1"/>
      <c r="G1" s="1"/>
      <c r="H1" s="1"/>
      <c r="I1" s="1"/>
      <c r="J1" s="134" t="s">
        <v>0</v>
      </c>
      <c r="K1" s="134"/>
      <c r="L1" s="134"/>
    </row>
    <row r="2" spans="1:12" ht="25.5">
      <c r="A2" s="1"/>
      <c r="B2" s="1"/>
      <c r="C2" s="135" t="s">
        <v>1</v>
      </c>
      <c r="D2" s="136"/>
      <c r="E2" s="136"/>
      <c r="F2" s="136"/>
      <c r="G2" s="136"/>
      <c r="H2" s="136"/>
      <c r="I2" s="136"/>
      <c r="J2" s="136"/>
      <c r="K2" s="136"/>
      <c r="L2" s="136"/>
    </row>
    <row r="3" spans="1:12" ht="22.5">
      <c r="A3" s="1"/>
      <c r="B3" s="1"/>
      <c r="C3" s="137" t="s">
        <v>55</v>
      </c>
      <c r="D3" s="138"/>
      <c r="E3" s="138"/>
      <c r="F3" s="138"/>
      <c r="G3" s="138"/>
      <c r="H3" s="138"/>
      <c r="I3" s="138"/>
      <c r="J3" s="138"/>
      <c r="K3" s="138"/>
      <c r="L3" s="138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22.5">
      <c r="A5" s="1"/>
      <c r="B5" s="1"/>
      <c r="C5" s="2"/>
      <c r="D5" s="1"/>
      <c r="E5" s="3" t="s">
        <v>2</v>
      </c>
      <c r="F5" s="139" t="s">
        <v>75</v>
      </c>
      <c r="G5" s="139"/>
      <c r="H5" s="4">
        <v>2022</v>
      </c>
      <c r="I5" s="5" t="s">
        <v>4</v>
      </c>
      <c r="J5" s="6" t="s">
        <v>5</v>
      </c>
      <c r="K5" s="2"/>
      <c r="L5" s="2"/>
    </row>
    <row r="6" spans="1:12" ht="18.75">
      <c r="A6" s="1"/>
      <c r="B6" s="1"/>
      <c r="C6" s="7"/>
      <c r="D6" s="1"/>
      <c r="E6" s="7"/>
      <c r="F6" s="140" t="s">
        <v>6</v>
      </c>
      <c r="G6" s="140"/>
      <c r="H6" s="128"/>
      <c r="I6" s="7"/>
      <c r="J6" s="7"/>
      <c r="K6" s="7"/>
      <c r="L6" s="7"/>
    </row>
    <row r="7" spans="1:12" ht="9.9499999999999993" customHeight="1" thickBot="1">
      <c r="A7" s="1"/>
      <c r="B7" s="1"/>
      <c r="C7" s="7"/>
      <c r="D7" s="7"/>
      <c r="E7" s="7"/>
      <c r="F7" s="128"/>
      <c r="G7" s="128"/>
      <c r="H7" s="7"/>
      <c r="I7" s="7"/>
      <c r="J7" s="7"/>
      <c r="K7" s="7"/>
      <c r="L7" s="7"/>
    </row>
    <row r="8" spans="1:12" ht="19.5" customHeight="1" thickBot="1">
      <c r="A8" s="1"/>
      <c r="B8" s="141" t="s">
        <v>7</v>
      </c>
      <c r="C8" s="142"/>
      <c r="D8" s="142"/>
      <c r="E8" s="142"/>
      <c r="F8" s="142"/>
      <c r="G8" s="143"/>
      <c r="H8" s="8" t="s">
        <v>8</v>
      </c>
      <c r="I8" s="9"/>
      <c r="J8" s="144" t="s">
        <v>56</v>
      </c>
      <c r="K8" s="144"/>
      <c r="L8" s="144"/>
    </row>
    <row r="9" spans="1:12" ht="21.75" customHeight="1">
      <c r="A9" s="1"/>
      <c r="B9" s="145" t="s">
        <v>57</v>
      </c>
      <c r="C9" s="146"/>
      <c r="D9" s="146"/>
      <c r="E9" s="146"/>
      <c r="F9" s="146"/>
      <c r="G9" s="147"/>
      <c r="H9" s="151" t="s">
        <v>9</v>
      </c>
      <c r="I9" s="9"/>
      <c r="J9" s="144" t="s">
        <v>10</v>
      </c>
      <c r="K9" s="144"/>
      <c r="L9" s="144"/>
    </row>
    <row r="10" spans="1:12" ht="99.75" customHeight="1" thickBot="1">
      <c r="A10" s="1"/>
      <c r="B10" s="148"/>
      <c r="C10" s="149"/>
      <c r="D10" s="149"/>
      <c r="E10" s="149"/>
      <c r="F10" s="149"/>
      <c r="G10" s="150"/>
      <c r="H10" s="152"/>
      <c r="I10" s="10"/>
      <c r="J10" s="153"/>
      <c r="K10" s="153"/>
      <c r="L10" s="153"/>
    </row>
    <row r="11" spans="1:12" ht="9.9499999999999993" customHeight="1" thickBot="1">
      <c r="A11" s="1"/>
      <c r="B11" s="1"/>
      <c r="C11" s="9"/>
      <c r="D11" s="9"/>
      <c r="E11" s="9"/>
      <c r="F11" s="9"/>
      <c r="G11" s="9"/>
      <c r="H11" s="9"/>
      <c r="I11" s="9"/>
      <c r="J11" s="11"/>
      <c r="K11" s="11"/>
      <c r="L11" s="11"/>
    </row>
    <row r="12" spans="1:12" ht="18.75">
      <c r="A12" s="1"/>
      <c r="B12" s="12" t="s">
        <v>11</v>
      </c>
      <c r="C12" s="13"/>
      <c r="D12" s="14"/>
      <c r="E12" s="14"/>
      <c r="F12" s="14"/>
      <c r="G12" s="14"/>
      <c r="H12" s="14"/>
      <c r="I12" s="14"/>
      <c r="J12" s="15"/>
      <c r="K12" s="15"/>
      <c r="L12" s="16"/>
    </row>
    <row r="13" spans="1:12" ht="18.75">
      <c r="A13" s="1"/>
      <c r="B13" s="17" t="s">
        <v>58</v>
      </c>
      <c r="C13" s="18"/>
      <c r="D13" s="18"/>
      <c r="E13" s="18"/>
      <c r="F13" s="18"/>
      <c r="G13" s="18"/>
      <c r="H13" s="18"/>
      <c r="I13" s="18"/>
      <c r="J13" s="18"/>
      <c r="K13" s="18"/>
      <c r="L13" s="19"/>
    </row>
    <row r="14" spans="1:12" ht="18.75">
      <c r="A14" s="1"/>
      <c r="B14" s="17" t="s">
        <v>71</v>
      </c>
      <c r="C14" s="20"/>
      <c r="D14" s="20"/>
      <c r="E14" s="20"/>
      <c r="F14" s="20"/>
      <c r="G14" s="20"/>
      <c r="H14" s="21"/>
      <c r="I14" s="20"/>
      <c r="J14" s="20"/>
      <c r="K14" s="20"/>
      <c r="L14" s="22"/>
    </row>
    <row r="15" spans="1:12" ht="18.75">
      <c r="A15" s="1"/>
      <c r="B15" s="23"/>
      <c r="C15" s="154" t="s">
        <v>70</v>
      </c>
      <c r="D15" s="154"/>
      <c r="E15" s="154"/>
      <c r="F15" s="154"/>
      <c r="G15" s="154"/>
      <c r="H15" s="154"/>
      <c r="I15" s="154"/>
      <c r="J15" s="154"/>
      <c r="K15" s="154"/>
      <c r="L15" s="155"/>
    </row>
    <row r="16" spans="1:12" ht="16.5" thickBot="1">
      <c r="A16" s="1"/>
      <c r="B16" s="132" t="s">
        <v>12</v>
      </c>
      <c r="C16" s="133"/>
      <c r="D16" s="133"/>
      <c r="E16" s="133"/>
      <c r="F16" s="133"/>
      <c r="G16" s="133"/>
      <c r="H16" s="133"/>
      <c r="I16" s="133"/>
      <c r="J16" s="133"/>
      <c r="K16" s="133"/>
      <c r="L16" s="24"/>
    </row>
    <row r="17" spans="1:12" ht="9.9499999999999993" customHeight="1" thickBot="1">
      <c r="A17" s="1"/>
      <c r="B17" s="1"/>
      <c r="C17" s="156"/>
      <c r="D17" s="157"/>
      <c r="E17" s="157"/>
      <c r="F17" s="157"/>
      <c r="G17" s="157"/>
      <c r="H17" s="157"/>
      <c r="I17" s="157"/>
      <c r="J17" s="157"/>
      <c r="K17" s="157"/>
      <c r="L17" s="26"/>
    </row>
    <row r="18" spans="1:12" ht="20.100000000000001" customHeight="1" thickBot="1">
      <c r="A18" s="27"/>
      <c r="B18" s="158" t="s">
        <v>13</v>
      </c>
      <c r="C18" s="159"/>
      <c r="D18" s="164" t="s">
        <v>14</v>
      </c>
      <c r="E18" s="167" t="s">
        <v>15</v>
      </c>
      <c r="F18" s="170" t="s">
        <v>16</v>
      </c>
      <c r="G18" s="173" t="s">
        <v>17</v>
      </c>
      <c r="H18" s="173"/>
      <c r="I18" s="173"/>
      <c r="J18" s="173"/>
      <c r="K18" s="173"/>
      <c r="L18" s="174"/>
    </row>
    <row r="19" spans="1:12" ht="27" customHeight="1" thickBot="1">
      <c r="A19" s="27"/>
      <c r="B19" s="160"/>
      <c r="C19" s="161"/>
      <c r="D19" s="165"/>
      <c r="E19" s="168"/>
      <c r="F19" s="171"/>
      <c r="G19" s="175" t="s">
        <v>18</v>
      </c>
      <c r="H19" s="176"/>
      <c r="I19" s="176"/>
      <c r="J19" s="176"/>
      <c r="K19" s="177"/>
      <c r="L19" s="167" t="s">
        <v>59</v>
      </c>
    </row>
    <row r="20" spans="1:12" ht="49.5" customHeight="1" thickBot="1">
      <c r="A20" s="27"/>
      <c r="B20" s="162"/>
      <c r="C20" s="163"/>
      <c r="D20" s="166"/>
      <c r="E20" s="169"/>
      <c r="F20" s="172"/>
      <c r="G20" s="28" t="s">
        <v>19</v>
      </c>
      <c r="H20" s="28" t="s">
        <v>20</v>
      </c>
      <c r="I20" s="28" t="s">
        <v>21</v>
      </c>
      <c r="J20" s="28" t="s">
        <v>22</v>
      </c>
      <c r="K20" s="29" t="s">
        <v>23</v>
      </c>
      <c r="L20" s="169"/>
    </row>
    <row r="21" spans="1:12" ht="20.100000000000001" customHeight="1" thickBot="1">
      <c r="A21" s="1"/>
      <c r="B21" s="180" t="s">
        <v>24</v>
      </c>
      <c r="C21" s="174"/>
      <c r="D21" s="29" t="s">
        <v>25</v>
      </c>
      <c r="E21" s="129" t="s">
        <v>26</v>
      </c>
      <c r="F21" s="29">
        <v>1</v>
      </c>
      <c r="G21" s="29">
        <v>2</v>
      </c>
      <c r="H21" s="31" t="s">
        <v>27</v>
      </c>
      <c r="I21" s="31" t="s">
        <v>28</v>
      </c>
      <c r="J21" s="29">
        <v>3</v>
      </c>
      <c r="K21" s="129">
        <v>4</v>
      </c>
      <c r="L21" s="129">
        <v>5</v>
      </c>
    </row>
    <row r="22" spans="1:12" s="35" customFormat="1" ht="34.5" customHeight="1">
      <c r="A22" s="9"/>
      <c r="B22" s="181" t="s">
        <v>60</v>
      </c>
      <c r="C22" s="182"/>
      <c r="D22" s="32"/>
      <c r="E22" s="32"/>
      <c r="F22" s="33"/>
      <c r="G22" s="33"/>
      <c r="H22" s="33"/>
      <c r="I22" s="33"/>
      <c r="J22" s="33"/>
      <c r="K22" s="34"/>
      <c r="L22" s="34"/>
    </row>
    <row r="23" spans="1:12" s="35" customFormat="1" ht="24.95" customHeight="1">
      <c r="A23" s="9"/>
      <c r="B23" s="178" t="s">
        <v>29</v>
      </c>
      <c r="C23" s="179"/>
      <c r="D23" s="36" t="s">
        <v>30</v>
      </c>
      <c r="E23" s="37" t="s">
        <v>31</v>
      </c>
      <c r="F23" s="38">
        <f>G23+J23+K23+L23</f>
        <v>8500.009</v>
      </c>
      <c r="G23" s="39">
        <v>4102.1270000000004</v>
      </c>
      <c r="H23" s="39">
        <v>0</v>
      </c>
      <c r="I23" s="39">
        <v>0</v>
      </c>
      <c r="J23" s="39">
        <v>21.684999999999999</v>
      </c>
      <c r="K23" s="40">
        <v>344.41899999999998</v>
      </c>
      <c r="L23" s="40">
        <v>4031.7779999999998</v>
      </c>
    </row>
    <row r="24" spans="1:12" s="35" customFormat="1" ht="24.95" customHeight="1" thickBot="1">
      <c r="A24" s="9"/>
      <c r="B24" s="183" t="s">
        <v>32</v>
      </c>
      <c r="C24" s="184"/>
      <c r="D24" s="41" t="s">
        <v>30</v>
      </c>
      <c r="E24" s="42" t="s">
        <v>33</v>
      </c>
      <c r="F24" s="43">
        <f>G24+J24+K24+L24</f>
        <v>11743.989</v>
      </c>
      <c r="G24" s="39">
        <v>7005.4709999999995</v>
      </c>
      <c r="H24" s="39">
        <v>0</v>
      </c>
      <c r="I24" s="39">
        <v>0</v>
      </c>
      <c r="J24" s="39">
        <v>712.26800000000003</v>
      </c>
      <c r="K24" s="40">
        <v>261.47199999999998</v>
      </c>
      <c r="L24" s="44">
        <v>3764.7779999999998</v>
      </c>
    </row>
    <row r="25" spans="1:12" s="35" customFormat="1" ht="24.95" customHeight="1">
      <c r="A25" s="9"/>
      <c r="B25" s="181" t="s">
        <v>61</v>
      </c>
      <c r="C25" s="182"/>
      <c r="D25" s="32"/>
      <c r="E25" s="45"/>
      <c r="F25" s="46"/>
      <c r="G25" s="47"/>
      <c r="H25" s="47"/>
      <c r="I25" s="47"/>
      <c r="J25" s="47"/>
      <c r="K25" s="48"/>
      <c r="L25" s="48"/>
    </row>
    <row r="26" spans="1:12" s="35" customFormat="1" ht="24.95" customHeight="1">
      <c r="A26" s="9"/>
      <c r="B26" s="178" t="s">
        <v>34</v>
      </c>
      <c r="C26" s="179"/>
      <c r="D26" s="36" t="s">
        <v>35</v>
      </c>
      <c r="E26" s="37" t="s">
        <v>36</v>
      </c>
      <c r="F26" s="38">
        <f>G26+J26+K26</f>
        <v>81.064000000000007</v>
      </c>
      <c r="G26" s="39">
        <f>60.198+1.173</f>
        <v>61.371000000000002</v>
      </c>
      <c r="H26" s="39">
        <v>0</v>
      </c>
      <c r="I26" s="39">
        <v>0</v>
      </c>
      <c r="J26" s="39">
        <v>10.516999999999999</v>
      </c>
      <c r="K26" s="40">
        <f>10.348-1.172</f>
        <v>9.1760000000000002</v>
      </c>
      <c r="L26" s="40">
        <v>0</v>
      </c>
    </row>
    <row r="27" spans="1:12" s="35" customFormat="1" ht="24.95" customHeight="1" thickBot="1">
      <c r="A27" s="9"/>
      <c r="B27" s="183" t="s">
        <v>37</v>
      </c>
      <c r="C27" s="184"/>
      <c r="D27" s="41" t="s">
        <v>35</v>
      </c>
      <c r="E27" s="42" t="s">
        <v>38</v>
      </c>
      <c r="F27" s="43">
        <f>G27+J27+K27</f>
        <v>1025.21</v>
      </c>
      <c r="G27" s="39">
        <f>714.873+G26</f>
        <v>776.24400000000003</v>
      </c>
      <c r="H27" s="39">
        <v>0</v>
      </c>
      <c r="I27" s="39">
        <v>0</v>
      </c>
      <c r="J27" s="39">
        <f>107.129+J26</f>
        <v>117.646</v>
      </c>
      <c r="K27" s="40">
        <f>122.144+K26</f>
        <v>131.32</v>
      </c>
      <c r="L27" s="44">
        <v>0</v>
      </c>
    </row>
    <row r="28" spans="1:12" s="35" customFormat="1" ht="33" customHeight="1">
      <c r="A28" s="9"/>
      <c r="B28" s="181" t="s">
        <v>62</v>
      </c>
      <c r="C28" s="182"/>
      <c r="D28" s="32"/>
      <c r="E28" s="45"/>
      <c r="F28" s="46"/>
      <c r="G28" s="47"/>
      <c r="H28" s="47"/>
      <c r="I28" s="47"/>
      <c r="J28" s="47"/>
      <c r="K28" s="48"/>
      <c r="L28" s="48"/>
    </row>
    <row r="29" spans="1:12" s="35" customFormat="1" ht="24.95" customHeight="1">
      <c r="A29" s="9"/>
      <c r="B29" s="178" t="s">
        <v>34</v>
      </c>
      <c r="C29" s="179"/>
      <c r="D29" s="36" t="s">
        <v>30</v>
      </c>
      <c r="E29" s="37" t="s">
        <v>39</v>
      </c>
      <c r="F29" s="38">
        <f>G29+J29+K29</f>
        <v>2021.8120000000001</v>
      </c>
      <c r="G29" s="39">
        <v>1501.442</v>
      </c>
      <c r="H29" s="39">
        <v>0</v>
      </c>
      <c r="I29" s="39">
        <v>0</v>
      </c>
      <c r="J29" s="39">
        <v>262.30200000000002</v>
      </c>
      <c r="K29" s="40">
        <v>258.06799999999998</v>
      </c>
      <c r="L29" s="40">
        <v>0</v>
      </c>
    </row>
    <row r="30" spans="1:12" s="35" customFormat="1" ht="24.95" customHeight="1" thickBot="1">
      <c r="A30" s="9"/>
      <c r="B30" s="183" t="s">
        <v>37</v>
      </c>
      <c r="C30" s="184"/>
      <c r="D30" s="41" t="s">
        <v>30</v>
      </c>
      <c r="E30" s="42" t="s">
        <v>40</v>
      </c>
      <c r="F30" s="43">
        <f>G30+J30+K30</f>
        <v>25560.337</v>
      </c>
      <c r="G30" s="39">
        <f>17829.111+G29</f>
        <v>19330.553</v>
      </c>
      <c r="H30" s="39">
        <v>0</v>
      </c>
      <c r="I30" s="39">
        <v>0</v>
      </c>
      <c r="J30" s="39">
        <f>2663.15+J29</f>
        <v>2925.4520000000002</v>
      </c>
      <c r="K30" s="40">
        <f>3046.264+K29</f>
        <v>3304.3320000000003</v>
      </c>
      <c r="L30" s="44">
        <v>0</v>
      </c>
    </row>
    <row r="31" spans="1:12" s="35" customFormat="1" ht="24.95" customHeight="1">
      <c r="A31" s="9"/>
      <c r="B31" s="181" t="s">
        <v>63</v>
      </c>
      <c r="C31" s="182"/>
      <c r="D31" s="32"/>
      <c r="E31" s="45"/>
      <c r="F31" s="46"/>
      <c r="G31" s="47"/>
      <c r="H31" s="47"/>
      <c r="I31" s="47"/>
      <c r="J31" s="47"/>
      <c r="K31" s="48"/>
      <c r="L31" s="48"/>
    </row>
    <row r="32" spans="1:12" s="35" customFormat="1" ht="24.95" customHeight="1">
      <c r="A32" s="9"/>
      <c r="B32" s="178" t="s">
        <v>41</v>
      </c>
      <c r="C32" s="179"/>
      <c r="D32" s="36" t="s">
        <v>30</v>
      </c>
      <c r="E32" s="37" t="s">
        <v>42</v>
      </c>
      <c r="F32" s="38">
        <f>G32+J32+K32+L32</f>
        <v>2668.4110000000001</v>
      </c>
      <c r="G32" s="39">
        <v>1392.3430000000001</v>
      </c>
      <c r="H32" s="39">
        <v>0</v>
      </c>
      <c r="I32" s="39">
        <v>0</v>
      </c>
      <c r="J32" s="39">
        <f>980.675-88.323</f>
        <v>892.35199999999998</v>
      </c>
      <c r="K32" s="40">
        <v>116.71599999999999</v>
      </c>
      <c r="L32" s="40">
        <v>267</v>
      </c>
    </row>
    <row r="33" spans="1:12" s="35" customFormat="1" ht="24.95" customHeight="1" thickBot="1">
      <c r="A33" s="9"/>
      <c r="B33" s="183" t="s">
        <v>43</v>
      </c>
      <c r="C33" s="184"/>
      <c r="D33" s="49" t="s">
        <v>30</v>
      </c>
      <c r="E33" s="50" t="s">
        <v>44</v>
      </c>
      <c r="F33" s="43">
        <f>G33+J33+L33+K33</f>
        <v>22962.956000000002</v>
      </c>
      <c r="G33" s="51">
        <f>14925.767+G32</f>
        <v>16318.11</v>
      </c>
      <c r="H33" s="51">
        <v>0</v>
      </c>
      <c r="I33" s="51">
        <v>0</v>
      </c>
      <c r="J33" s="51">
        <f>1972.567+J32</f>
        <v>2864.9189999999999</v>
      </c>
      <c r="K33" s="40">
        <f>3129.211+K32</f>
        <v>3245.9269999999997</v>
      </c>
      <c r="L33" s="52">
        <f>267+L32</f>
        <v>534</v>
      </c>
    </row>
    <row r="34" spans="1:12" s="35" customFormat="1" ht="47.25" customHeight="1" thickBot="1">
      <c r="A34" s="9"/>
      <c r="B34" s="185" t="s">
        <v>64</v>
      </c>
      <c r="C34" s="186"/>
      <c r="D34" s="29" t="s">
        <v>30</v>
      </c>
      <c r="E34" s="31" t="s">
        <v>45</v>
      </c>
      <c r="F34" s="79">
        <f>F23+F30-F33</f>
        <v>11097.389999999996</v>
      </c>
      <c r="G34" s="53">
        <f>G23+G30-G33</f>
        <v>7114.57</v>
      </c>
      <c r="H34" s="70">
        <v>0</v>
      </c>
      <c r="I34" s="70">
        <v>0</v>
      </c>
      <c r="J34" s="53">
        <f>J23+J30-J33</f>
        <v>82.218000000000302</v>
      </c>
      <c r="K34" s="53">
        <f>K23+K30-K33</f>
        <v>402.82400000000052</v>
      </c>
      <c r="L34" s="53">
        <f>L23+L30-L33</f>
        <v>3497.7779999999998</v>
      </c>
    </row>
    <row r="35" spans="1:12" ht="9.75" customHeight="1">
      <c r="A35" s="54"/>
      <c r="B35" s="55"/>
      <c r="C35" s="55" t="s">
        <v>5</v>
      </c>
      <c r="D35" s="56"/>
      <c r="E35" s="57"/>
      <c r="F35" s="58">
        <v>0</v>
      </c>
      <c r="G35" s="58">
        <v>0</v>
      </c>
      <c r="H35" s="58">
        <v>0</v>
      </c>
      <c r="I35" s="58">
        <v>0</v>
      </c>
      <c r="J35" s="58">
        <v>0</v>
      </c>
      <c r="K35" s="58">
        <v>0</v>
      </c>
      <c r="L35" s="58">
        <v>0</v>
      </c>
    </row>
    <row r="36" spans="1:12" ht="20.100000000000001" customHeight="1">
      <c r="A36" s="54"/>
      <c r="B36" s="187" t="s">
        <v>65</v>
      </c>
      <c r="C36" s="187"/>
      <c r="D36" s="187"/>
      <c r="E36" s="187"/>
      <c r="F36" s="187"/>
      <c r="G36" s="187"/>
      <c r="H36" s="59"/>
      <c r="I36" s="188" t="s">
        <v>82</v>
      </c>
      <c r="J36" s="188"/>
      <c r="K36" s="188"/>
      <c r="L36" s="60"/>
    </row>
    <row r="37" spans="1:12" ht="14.25" customHeight="1">
      <c r="B37" s="61" t="s">
        <v>5</v>
      </c>
      <c r="C37" s="131"/>
      <c r="D37" s="62"/>
      <c r="E37" s="189" t="s">
        <v>46</v>
      </c>
      <c r="F37" s="189"/>
      <c r="G37" s="189"/>
      <c r="H37" s="63" t="s">
        <v>47</v>
      </c>
      <c r="I37" s="190" t="s">
        <v>48</v>
      </c>
      <c r="J37" s="190"/>
      <c r="K37" s="64"/>
    </row>
    <row r="38" spans="1:12" ht="15.75">
      <c r="B38" s="187" t="s">
        <v>49</v>
      </c>
      <c r="C38" s="187"/>
      <c r="D38" s="187"/>
      <c r="E38" s="187"/>
      <c r="F38" s="187"/>
      <c r="G38" s="187"/>
      <c r="H38" s="65"/>
      <c r="I38" s="191" t="s">
        <v>67</v>
      </c>
      <c r="J38" s="191"/>
      <c r="K38" s="191"/>
    </row>
    <row r="39" spans="1:12" ht="12.75" customHeight="1">
      <c r="B39" s="61" t="s">
        <v>5</v>
      </c>
      <c r="C39" s="131"/>
      <c r="D39" s="62"/>
      <c r="E39" s="192" t="s">
        <v>50</v>
      </c>
      <c r="F39" s="192"/>
      <c r="G39" s="192"/>
      <c r="H39" s="192"/>
      <c r="I39" s="190" t="s">
        <v>48</v>
      </c>
      <c r="J39" s="190"/>
      <c r="K39" s="64" t="s">
        <v>5</v>
      </c>
    </row>
    <row r="40" spans="1:12" ht="15.75">
      <c r="B40" s="130" t="s">
        <v>51</v>
      </c>
      <c r="C40" s="130"/>
      <c r="D40" s="130"/>
      <c r="E40" s="130"/>
      <c r="F40" s="130"/>
      <c r="G40" s="130"/>
      <c r="H40" s="65"/>
      <c r="I40" s="191" t="s">
        <v>81</v>
      </c>
      <c r="J40" s="191"/>
      <c r="K40" s="191"/>
    </row>
    <row r="41" spans="1:12" ht="14.25" customHeight="1">
      <c r="B41" s="61" t="s">
        <v>5</v>
      </c>
      <c r="C41" s="68"/>
      <c r="D41" s="62"/>
      <c r="E41" s="193" t="s">
        <v>52</v>
      </c>
      <c r="F41" s="193"/>
      <c r="G41" s="193"/>
      <c r="H41" s="193"/>
      <c r="I41" s="190" t="s">
        <v>48</v>
      </c>
      <c r="J41" s="190"/>
      <c r="K41" s="64" t="s">
        <v>5</v>
      </c>
    </row>
    <row r="42" spans="1:12" ht="15.75">
      <c r="B42" s="187" t="s">
        <v>53</v>
      </c>
      <c r="C42" s="187"/>
      <c r="D42" s="187"/>
      <c r="E42" s="187"/>
      <c r="F42" s="187"/>
      <c r="G42" s="187"/>
      <c r="H42" s="65"/>
      <c r="I42" s="191" t="s">
        <v>69</v>
      </c>
      <c r="J42" s="191"/>
      <c r="K42" s="191"/>
    </row>
    <row r="43" spans="1:12" ht="21.75" customHeight="1">
      <c r="B43" s="61" t="s">
        <v>5</v>
      </c>
      <c r="C43" s="131"/>
      <c r="D43" s="62"/>
      <c r="E43" s="192" t="s">
        <v>54</v>
      </c>
      <c r="F43" s="192"/>
      <c r="G43" s="192"/>
      <c r="H43" s="192"/>
      <c r="I43" s="190" t="s">
        <v>48</v>
      </c>
      <c r="J43" s="190"/>
      <c r="K43" s="64" t="s">
        <v>5</v>
      </c>
    </row>
    <row r="44" spans="1:12" ht="4.5" customHeight="1"/>
    <row r="45" spans="1:12" s="69" customFormat="1" ht="18.75"/>
  </sheetData>
  <mergeCells count="50">
    <mergeCell ref="B16:K16"/>
    <mergeCell ref="J1:L1"/>
    <mergeCell ref="C2:L2"/>
    <mergeCell ref="C3:L3"/>
    <mergeCell ref="F5:G5"/>
    <mergeCell ref="F6:G6"/>
    <mergeCell ref="B8:G8"/>
    <mergeCell ref="J8:L8"/>
    <mergeCell ref="B9:G10"/>
    <mergeCell ref="H9:H10"/>
    <mergeCell ref="J9:L9"/>
    <mergeCell ref="J10:L10"/>
    <mergeCell ref="C15:L15"/>
    <mergeCell ref="C17:K17"/>
    <mergeCell ref="B18:C20"/>
    <mergeCell ref="D18:D20"/>
    <mergeCell ref="E18:E20"/>
    <mergeCell ref="F18:F20"/>
    <mergeCell ref="G18:L18"/>
    <mergeCell ref="G19:K19"/>
    <mergeCell ref="L19:L20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3:C33"/>
    <mergeCell ref="B34:C34"/>
    <mergeCell ref="B36:G36"/>
    <mergeCell ref="I36:K36"/>
    <mergeCell ref="E37:G37"/>
    <mergeCell ref="I37:J37"/>
    <mergeCell ref="B42:G42"/>
    <mergeCell ref="I42:K42"/>
    <mergeCell ref="E43:H43"/>
    <mergeCell ref="I43:J43"/>
    <mergeCell ref="B38:G38"/>
    <mergeCell ref="I38:K38"/>
    <mergeCell ref="E39:H39"/>
    <mergeCell ref="I39:J39"/>
    <mergeCell ref="I40:K40"/>
    <mergeCell ref="E41:H41"/>
    <mergeCell ref="I41:J41"/>
  </mergeCells>
  <conditionalFormatting sqref="J5">
    <cfRule type="containsText" dxfId="14" priority="15" stopIfTrue="1" operator="containsText" text="ЗАПОВНІТЬ місяць">
      <formula>NOT(ISERROR(SEARCH("ЗАПОВНІТЬ місяць",J5)))</formula>
    </cfRule>
  </conditionalFormatting>
  <conditionalFormatting sqref="F35:L35">
    <cfRule type="cellIs" dxfId="13" priority="13" stopIfTrue="1" operator="notEqual">
      <formula>0</formula>
    </cfRule>
    <cfRule type="cellIs" dxfId="12" priority="14" stopIfTrue="1" operator="equal">
      <formula>0</formula>
    </cfRule>
  </conditionalFormatting>
  <conditionalFormatting sqref="C35">
    <cfRule type="containsText" dxfId="11" priority="12" stopIfTrue="1" operator="containsText" text="ПОЯСНІТЬ">
      <formula>NOT(ISERROR(SEARCH("ПОЯСНІТЬ",C35)))</formula>
    </cfRule>
  </conditionalFormatting>
  <conditionalFormatting sqref="G23:L25 H34:I34 G26:K33">
    <cfRule type="cellIs" dxfId="10" priority="11" stopIfTrue="1" operator="equal">
      <formula>0</formula>
    </cfRule>
  </conditionalFormatting>
  <conditionalFormatting sqref="J36">
    <cfRule type="containsText" dxfId="9" priority="10" stopIfTrue="1" operator="containsText" text="ЗАПОВНІТЬ">
      <formula>NOT(ISERROR(SEARCH("ЗАПОВНІТЬ",J36)))</formula>
    </cfRule>
  </conditionalFormatting>
  <conditionalFormatting sqref="C36">
    <cfRule type="containsText" dxfId="8" priority="9" stopIfTrue="1" operator="containsText" text="ЗАПОВНІТЬ">
      <formula>NOT(ISERROR(SEARCH("ЗАПОВНІТЬ",C36)))</formula>
    </cfRule>
  </conditionalFormatting>
  <conditionalFormatting sqref="F36">
    <cfRule type="containsText" dxfId="7" priority="8" stopIfTrue="1" operator="containsText" text="ЗАПОВНІТЬ">
      <formula>NOT(ISERROR(SEARCH("ЗАПОВНІТЬ",F36)))</formula>
    </cfRule>
  </conditionalFormatting>
  <conditionalFormatting sqref="K41 K43 K39 K37">
    <cfRule type="containsText" dxfId="6" priority="7" stopIfTrue="1" operator="containsText" text="ЗАПОВНІТЬ ПРІЗВИЩЕ">
      <formula>NOT(ISERROR(SEARCH("ЗАПОВНІТЬ ПРІЗВИЩЕ",K37)))</formula>
    </cfRule>
  </conditionalFormatting>
  <conditionalFormatting sqref="B41 B43 B39 B37">
    <cfRule type="containsText" dxfId="5" priority="6" stopIfTrue="1" operator="containsText" text="ЗАПОВНІТЬ">
      <formula>NOT(ISERROR(SEARCH("ЗАПОВНІТЬ",B37)))</formula>
    </cfRule>
  </conditionalFormatting>
  <conditionalFormatting sqref="L26:L33">
    <cfRule type="cellIs" dxfId="4" priority="5" stopIfTrue="1" operator="equal">
      <formula>0</formula>
    </cfRule>
  </conditionalFormatting>
  <conditionalFormatting sqref="L34">
    <cfRule type="cellIs" dxfId="3" priority="4" stopIfTrue="1" operator="equal">
      <formula>0</formula>
    </cfRule>
  </conditionalFormatting>
  <conditionalFormatting sqref="K34">
    <cfRule type="cellIs" dxfId="2" priority="3" stopIfTrue="1" operator="equal">
      <formula>0</formula>
    </cfRule>
  </conditionalFormatting>
  <conditionalFormatting sqref="J34">
    <cfRule type="cellIs" dxfId="1" priority="2" stopIfTrue="1" operator="equal">
      <formula>0</formula>
    </cfRule>
  </conditionalFormatting>
  <conditionalFormatting sqref="G34">
    <cfRule type="cellIs" dxfId="0" priority="1" stopIfTrue="1" operator="equal">
      <formula>0</formula>
    </cfRule>
  </conditionalFormatting>
  <pageMargins left="0.11811023622047245" right="0.11811023622047245" top="0.15748031496062992" bottom="0.15748031496062992" header="0.31496062992125984" footer="0.31496062992125984"/>
  <pageSetup paperSize="9" scale="5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5"/>
  <sheetViews>
    <sheetView topLeftCell="D22" zoomScale="75" zoomScaleNormal="75" workbookViewId="0">
      <selection activeCell="L27" sqref="L27"/>
    </sheetView>
  </sheetViews>
  <sheetFormatPr defaultRowHeight="15"/>
  <cols>
    <col min="1" max="1" width="2.42578125" customWidth="1"/>
    <col min="3" max="3" width="60.5703125" customWidth="1"/>
    <col min="4" max="4" width="14.28515625" customWidth="1"/>
    <col min="5" max="5" width="9.5703125" customWidth="1"/>
    <col min="6" max="6" width="27" customWidth="1"/>
    <col min="7" max="7" width="25.42578125" customWidth="1"/>
    <col min="8" max="9" width="20.7109375" customWidth="1"/>
    <col min="10" max="10" width="24" customWidth="1"/>
    <col min="11" max="11" width="23.85546875" customWidth="1"/>
    <col min="12" max="12" width="22.85546875" customWidth="1"/>
  </cols>
  <sheetData>
    <row r="1" spans="1:12" ht="59.25" customHeight="1">
      <c r="A1" s="1"/>
      <c r="B1" s="1"/>
      <c r="C1" s="1"/>
      <c r="D1" s="1"/>
      <c r="E1" s="1"/>
      <c r="F1" s="1"/>
      <c r="G1" s="1"/>
      <c r="H1" s="1"/>
      <c r="I1" s="1"/>
      <c r="J1" s="134" t="s">
        <v>0</v>
      </c>
      <c r="K1" s="134"/>
      <c r="L1" s="134"/>
    </row>
    <row r="2" spans="1:12" ht="25.5">
      <c r="A2" s="1"/>
      <c r="B2" s="1"/>
      <c r="C2" s="135" t="s">
        <v>1</v>
      </c>
      <c r="D2" s="136"/>
      <c r="E2" s="136"/>
      <c r="F2" s="136"/>
      <c r="G2" s="136"/>
      <c r="H2" s="136"/>
      <c r="I2" s="136"/>
      <c r="J2" s="136"/>
      <c r="K2" s="136"/>
      <c r="L2" s="136"/>
    </row>
    <row r="3" spans="1:12" ht="22.5">
      <c r="A3" s="1"/>
      <c r="B3" s="1"/>
      <c r="C3" s="137" t="s">
        <v>55</v>
      </c>
      <c r="D3" s="138"/>
      <c r="E3" s="138"/>
      <c r="F3" s="138"/>
      <c r="G3" s="138"/>
      <c r="H3" s="138"/>
      <c r="I3" s="138"/>
      <c r="J3" s="138"/>
      <c r="K3" s="138"/>
      <c r="L3" s="138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22.5">
      <c r="A5" s="1"/>
      <c r="B5" s="1"/>
      <c r="C5" s="2"/>
      <c r="D5" s="1"/>
      <c r="E5" s="3" t="s">
        <v>2</v>
      </c>
      <c r="F5" s="139" t="s">
        <v>72</v>
      </c>
      <c r="G5" s="139"/>
      <c r="H5" s="4">
        <v>2021</v>
      </c>
      <c r="I5" s="5" t="s">
        <v>4</v>
      </c>
      <c r="J5" s="6" t="s">
        <v>5</v>
      </c>
      <c r="K5" s="2"/>
      <c r="L5" s="2"/>
    </row>
    <row r="6" spans="1:12" ht="18.75">
      <c r="A6" s="1"/>
      <c r="B6" s="1"/>
      <c r="C6" s="7"/>
      <c r="D6" s="1"/>
      <c r="E6" s="7"/>
      <c r="F6" s="140" t="s">
        <v>6</v>
      </c>
      <c r="G6" s="140"/>
      <c r="H6" s="71"/>
      <c r="I6" s="7"/>
      <c r="J6" s="7"/>
      <c r="K6" s="7"/>
      <c r="L6" s="7"/>
    </row>
    <row r="7" spans="1:12" ht="9.9499999999999993" customHeight="1" thickBot="1">
      <c r="A7" s="1"/>
      <c r="B7" s="1"/>
      <c r="C7" s="7"/>
      <c r="D7" s="7"/>
      <c r="E7" s="7"/>
      <c r="F7" s="71"/>
      <c r="G7" s="71"/>
      <c r="H7" s="7"/>
      <c r="I7" s="7"/>
      <c r="J7" s="7"/>
      <c r="K7" s="7"/>
      <c r="L7" s="7"/>
    </row>
    <row r="8" spans="1:12" ht="19.5" customHeight="1" thickBot="1">
      <c r="A8" s="1"/>
      <c r="B8" s="141" t="s">
        <v>7</v>
      </c>
      <c r="C8" s="142"/>
      <c r="D8" s="142"/>
      <c r="E8" s="142"/>
      <c r="F8" s="142"/>
      <c r="G8" s="143"/>
      <c r="H8" s="8" t="s">
        <v>8</v>
      </c>
      <c r="I8" s="9"/>
      <c r="J8" s="144" t="s">
        <v>56</v>
      </c>
      <c r="K8" s="144"/>
      <c r="L8" s="144"/>
    </row>
    <row r="9" spans="1:12" ht="21.75" customHeight="1">
      <c r="A9" s="1"/>
      <c r="B9" s="145" t="s">
        <v>57</v>
      </c>
      <c r="C9" s="146"/>
      <c r="D9" s="146"/>
      <c r="E9" s="146"/>
      <c r="F9" s="146"/>
      <c r="G9" s="147"/>
      <c r="H9" s="151" t="s">
        <v>9</v>
      </c>
      <c r="I9" s="9"/>
      <c r="J9" s="144" t="s">
        <v>10</v>
      </c>
      <c r="K9" s="144"/>
      <c r="L9" s="144"/>
    </row>
    <row r="10" spans="1:12" ht="99.75" customHeight="1" thickBot="1">
      <c r="A10" s="1"/>
      <c r="B10" s="148"/>
      <c r="C10" s="149"/>
      <c r="D10" s="149"/>
      <c r="E10" s="149"/>
      <c r="F10" s="149"/>
      <c r="G10" s="150"/>
      <c r="H10" s="152"/>
      <c r="I10" s="10"/>
      <c r="J10" s="153"/>
      <c r="K10" s="153"/>
      <c r="L10" s="153"/>
    </row>
    <row r="11" spans="1:12" ht="9.9499999999999993" customHeight="1" thickBot="1">
      <c r="A11" s="1"/>
      <c r="B11" s="1"/>
      <c r="C11" s="9"/>
      <c r="D11" s="9"/>
      <c r="E11" s="9"/>
      <c r="F11" s="9"/>
      <c r="G11" s="9"/>
      <c r="H11" s="9"/>
      <c r="I11" s="9"/>
      <c r="J11" s="11"/>
      <c r="K11" s="11"/>
      <c r="L11" s="11"/>
    </row>
    <row r="12" spans="1:12" ht="18.75">
      <c r="A12" s="1"/>
      <c r="B12" s="12" t="s">
        <v>11</v>
      </c>
      <c r="C12" s="13"/>
      <c r="D12" s="14"/>
      <c r="E12" s="14"/>
      <c r="F12" s="14"/>
      <c r="G12" s="14"/>
      <c r="H12" s="14"/>
      <c r="I12" s="14"/>
      <c r="J12" s="15"/>
      <c r="K12" s="15"/>
      <c r="L12" s="16"/>
    </row>
    <row r="13" spans="1:12" ht="18.75">
      <c r="A13" s="1"/>
      <c r="B13" s="17" t="s">
        <v>58</v>
      </c>
      <c r="C13" s="18"/>
      <c r="D13" s="18"/>
      <c r="E13" s="18"/>
      <c r="F13" s="18"/>
      <c r="G13" s="18"/>
      <c r="H13" s="18"/>
      <c r="I13" s="18"/>
      <c r="J13" s="18"/>
      <c r="K13" s="18"/>
      <c r="L13" s="19"/>
    </row>
    <row r="14" spans="1:12" ht="18.75">
      <c r="A14" s="1"/>
      <c r="B14" s="17" t="s">
        <v>71</v>
      </c>
      <c r="C14" s="20"/>
      <c r="D14" s="20"/>
      <c r="E14" s="20"/>
      <c r="F14" s="20"/>
      <c r="G14" s="20"/>
      <c r="H14" s="21"/>
      <c r="I14" s="20"/>
      <c r="J14" s="20"/>
      <c r="K14" s="20"/>
      <c r="L14" s="22"/>
    </row>
    <row r="15" spans="1:12" ht="18.75">
      <c r="A15" s="1"/>
      <c r="B15" s="23"/>
      <c r="C15" s="154" t="s">
        <v>70</v>
      </c>
      <c r="D15" s="154"/>
      <c r="E15" s="154"/>
      <c r="F15" s="154"/>
      <c r="G15" s="154"/>
      <c r="H15" s="154"/>
      <c r="I15" s="154"/>
      <c r="J15" s="154"/>
      <c r="K15" s="154"/>
      <c r="L15" s="155"/>
    </row>
    <row r="16" spans="1:12" ht="16.5" thickBot="1">
      <c r="A16" s="1"/>
      <c r="B16" s="132" t="s">
        <v>12</v>
      </c>
      <c r="C16" s="133"/>
      <c r="D16" s="133"/>
      <c r="E16" s="133"/>
      <c r="F16" s="133"/>
      <c r="G16" s="133"/>
      <c r="H16" s="133"/>
      <c r="I16" s="133"/>
      <c r="J16" s="133"/>
      <c r="K16" s="133"/>
      <c r="L16" s="24"/>
    </row>
    <row r="17" spans="1:12" ht="9.9499999999999993" customHeight="1" thickBot="1">
      <c r="A17" s="1"/>
      <c r="B17" s="1"/>
      <c r="C17" s="156"/>
      <c r="D17" s="157"/>
      <c r="E17" s="157"/>
      <c r="F17" s="157"/>
      <c r="G17" s="157"/>
      <c r="H17" s="157"/>
      <c r="I17" s="157"/>
      <c r="J17" s="157"/>
      <c r="K17" s="157"/>
      <c r="L17" s="26"/>
    </row>
    <row r="18" spans="1:12" ht="20.100000000000001" customHeight="1" thickBot="1">
      <c r="A18" s="27"/>
      <c r="B18" s="158" t="s">
        <v>13</v>
      </c>
      <c r="C18" s="159"/>
      <c r="D18" s="164" t="s">
        <v>14</v>
      </c>
      <c r="E18" s="167" t="s">
        <v>15</v>
      </c>
      <c r="F18" s="170" t="s">
        <v>16</v>
      </c>
      <c r="G18" s="173" t="s">
        <v>17</v>
      </c>
      <c r="H18" s="173"/>
      <c r="I18" s="173"/>
      <c r="J18" s="173"/>
      <c r="K18" s="173"/>
      <c r="L18" s="174"/>
    </row>
    <row r="19" spans="1:12" ht="27" customHeight="1" thickBot="1">
      <c r="A19" s="27"/>
      <c r="B19" s="160"/>
      <c r="C19" s="161"/>
      <c r="D19" s="165"/>
      <c r="E19" s="168"/>
      <c r="F19" s="171"/>
      <c r="G19" s="175" t="s">
        <v>18</v>
      </c>
      <c r="H19" s="176"/>
      <c r="I19" s="176"/>
      <c r="J19" s="176"/>
      <c r="K19" s="177"/>
      <c r="L19" s="167" t="s">
        <v>59</v>
      </c>
    </row>
    <row r="20" spans="1:12" ht="49.5" customHeight="1" thickBot="1">
      <c r="A20" s="27"/>
      <c r="B20" s="162"/>
      <c r="C20" s="163"/>
      <c r="D20" s="166"/>
      <c r="E20" s="169"/>
      <c r="F20" s="172"/>
      <c r="G20" s="28" t="s">
        <v>19</v>
      </c>
      <c r="H20" s="28" t="s">
        <v>20</v>
      </c>
      <c r="I20" s="28" t="s">
        <v>21</v>
      </c>
      <c r="J20" s="28" t="s">
        <v>22</v>
      </c>
      <c r="K20" s="29" t="s">
        <v>23</v>
      </c>
      <c r="L20" s="169"/>
    </row>
    <row r="21" spans="1:12" ht="20.100000000000001" customHeight="1" thickBot="1">
      <c r="A21" s="1"/>
      <c r="B21" s="180" t="s">
        <v>24</v>
      </c>
      <c r="C21" s="174"/>
      <c r="D21" s="29" t="s">
        <v>25</v>
      </c>
      <c r="E21" s="72" t="s">
        <v>26</v>
      </c>
      <c r="F21" s="29">
        <v>1</v>
      </c>
      <c r="G21" s="29">
        <v>2</v>
      </c>
      <c r="H21" s="31" t="s">
        <v>27</v>
      </c>
      <c r="I21" s="31" t="s">
        <v>28</v>
      </c>
      <c r="J21" s="29">
        <v>3</v>
      </c>
      <c r="K21" s="72">
        <v>4</v>
      </c>
      <c r="L21" s="72">
        <v>5</v>
      </c>
    </row>
    <row r="22" spans="1:12" s="35" customFormat="1" ht="34.5" customHeight="1">
      <c r="A22" s="9"/>
      <c r="B22" s="181" t="s">
        <v>60</v>
      </c>
      <c r="C22" s="182"/>
      <c r="D22" s="32"/>
      <c r="E22" s="32"/>
      <c r="F22" s="33"/>
      <c r="G22" s="33"/>
      <c r="H22" s="33"/>
      <c r="I22" s="33"/>
      <c r="J22" s="33"/>
      <c r="K22" s="34"/>
      <c r="L22" s="34"/>
    </row>
    <row r="23" spans="1:12" s="35" customFormat="1" ht="24.95" customHeight="1">
      <c r="A23" s="9"/>
      <c r="B23" s="178" t="s">
        <v>29</v>
      </c>
      <c r="C23" s="179"/>
      <c r="D23" s="36" t="s">
        <v>30</v>
      </c>
      <c r="E23" s="37" t="s">
        <v>31</v>
      </c>
      <c r="F23" s="38">
        <f>G23+J23+K23+L23</f>
        <v>6107.23</v>
      </c>
      <c r="G23" s="39">
        <v>2670.6280000000002</v>
      </c>
      <c r="H23" s="39">
        <v>0</v>
      </c>
      <c r="I23" s="39">
        <v>0</v>
      </c>
      <c r="J23" s="39">
        <v>-54.92</v>
      </c>
      <c r="K23" s="40">
        <v>191.82499999999999</v>
      </c>
      <c r="L23" s="40">
        <v>3299.6970000000001</v>
      </c>
    </row>
    <row r="24" spans="1:12" s="35" customFormat="1" ht="24.95" customHeight="1" thickBot="1">
      <c r="A24" s="9"/>
      <c r="B24" s="183" t="s">
        <v>32</v>
      </c>
      <c r="C24" s="184"/>
      <c r="D24" s="41" t="s">
        <v>30</v>
      </c>
      <c r="E24" s="42" t="s">
        <v>33</v>
      </c>
      <c r="F24" s="43">
        <f>G24+J24+K24+L24</f>
        <v>7530.4779999999992</v>
      </c>
      <c r="G24" s="39">
        <v>3220.9409999999998</v>
      </c>
      <c r="H24" s="39">
        <v>0</v>
      </c>
      <c r="I24" s="39">
        <v>0</v>
      </c>
      <c r="J24" s="39">
        <v>190.75299999999999</v>
      </c>
      <c r="K24" s="40">
        <v>87.006</v>
      </c>
      <c r="L24" s="44">
        <v>4031.7779999999998</v>
      </c>
    </row>
    <row r="25" spans="1:12" s="35" customFormat="1" ht="24.95" customHeight="1">
      <c r="A25" s="9"/>
      <c r="B25" s="181" t="s">
        <v>61</v>
      </c>
      <c r="C25" s="182"/>
      <c r="D25" s="32"/>
      <c r="E25" s="45"/>
      <c r="F25" s="46"/>
      <c r="G25" s="47"/>
      <c r="H25" s="47"/>
      <c r="I25" s="47"/>
      <c r="J25" s="47"/>
      <c r="K25" s="48"/>
      <c r="L25" s="48"/>
    </row>
    <row r="26" spans="1:12" s="35" customFormat="1" ht="24.95" customHeight="1">
      <c r="A26" s="9"/>
      <c r="B26" s="178" t="s">
        <v>34</v>
      </c>
      <c r="C26" s="179"/>
      <c r="D26" s="36" t="s">
        <v>35</v>
      </c>
      <c r="E26" s="37" t="s">
        <v>36</v>
      </c>
      <c r="F26" s="38">
        <f>G26+J26+K26</f>
        <v>97.823999999999998</v>
      </c>
      <c r="G26" s="39">
        <v>75.564999999999998</v>
      </c>
      <c r="H26" s="39">
        <v>0</v>
      </c>
      <c r="I26" s="39">
        <v>0</v>
      </c>
      <c r="J26" s="39">
        <v>9.2569999999999997</v>
      </c>
      <c r="K26" s="40">
        <v>13.002000000000001</v>
      </c>
      <c r="L26" s="40">
        <v>0</v>
      </c>
    </row>
    <row r="27" spans="1:12" s="35" customFormat="1" ht="24.95" customHeight="1" thickBot="1">
      <c r="A27" s="9"/>
      <c r="B27" s="183" t="s">
        <v>37</v>
      </c>
      <c r="C27" s="184"/>
      <c r="D27" s="41" t="s">
        <v>35</v>
      </c>
      <c r="E27" s="42" t="s">
        <v>38</v>
      </c>
      <c r="F27" s="43">
        <f>G27+J27+K27+L27</f>
        <v>864.93600000000004</v>
      </c>
      <c r="G27" s="39">
        <v>611.95600000000002</v>
      </c>
      <c r="H27" s="39">
        <v>0</v>
      </c>
      <c r="I27" s="39">
        <v>0</v>
      </c>
      <c r="J27" s="39">
        <v>86.613</v>
      </c>
      <c r="K27" s="40">
        <v>112.527</v>
      </c>
      <c r="L27" s="44">
        <v>53.84</v>
      </c>
    </row>
    <row r="28" spans="1:12" s="35" customFormat="1" ht="33" customHeight="1">
      <c r="A28" s="9"/>
      <c r="B28" s="181" t="s">
        <v>62</v>
      </c>
      <c r="C28" s="182"/>
      <c r="D28" s="32"/>
      <c r="E28" s="45"/>
      <c r="F28" s="46"/>
      <c r="G28" s="47"/>
      <c r="H28" s="47"/>
      <c r="I28" s="47"/>
      <c r="J28" s="47"/>
      <c r="K28" s="48"/>
      <c r="L28" s="48"/>
    </row>
    <row r="29" spans="1:12" s="35" customFormat="1" ht="24.95" customHeight="1">
      <c r="A29" s="9"/>
      <c r="B29" s="178" t="s">
        <v>34</v>
      </c>
      <c r="C29" s="179"/>
      <c r="D29" s="36" t="s">
        <v>30</v>
      </c>
      <c r="E29" s="37" t="s">
        <v>39</v>
      </c>
      <c r="F29" s="38">
        <f>G29+J29+K29</f>
        <v>1634.519</v>
      </c>
      <c r="G29" s="39">
        <v>1262.576</v>
      </c>
      <c r="H29" s="39">
        <v>0</v>
      </c>
      <c r="I29" s="39">
        <v>0</v>
      </c>
      <c r="J29" s="39">
        <v>154.684</v>
      </c>
      <c r="K29" s="40">
        <v>217.25899999999999</v>
      </c>
      <c r="L29" s="40">
        <v>0</v>
      </c>
    </row>
    <row r="30" spans="1:12" s="35" customFormat="1" ht="24.95" customHeight="1" thickBot="1">
      <c r="A30" s="9"/>
      <c r="B30" s="183" t="s">
        <v>37</v>
      </c>
      <c r="C30" s="184"/>
      <c r="D30" s="41" t="s">
        <v>30</v>
      </c>
      <c r="E30" s="42" t="s">
        <v>40</v>
      </c>
      <c r="F30" s="38">
        <f>G30+J30+K30+L30</f>
        <v>14452.138999999999</v>
      </c>
      <c r="G30" s="39">
        <v>10224.852999999999</v>
      </c>
      <c r="H30" s="39">
        <v>0</v>
      </c>
      <c r="I30" s="39">
        <v>0</v>
      </c>
      <c r="J30" s="39">
        <v>1447.3389999999999</v>
      </c>
      <c r="K30" s="40">
        <v>1882.4369999999999</v>
      </c>
      <c r="L30" s="44">
        <v>897.51</v>
      </c>
    </row>
    <row r="31" spans="1:12" s="35" customFormat="1" ht="24.95" customHeight="1">
      <c r="A31" s="9"/>
      <c r="B31" s="181" t="s">
        <v>63</v>
      </c>
      <c r="C31" s="182"/>
      <c r="D31" s="32"/>
      <c r="E31" s="45"/>
      <c r="F31" s="46"/>
      <c r="G31" s="47"/>
      <c r="H31" s="47"/>
      <c r="I31" s="47"/>
      <c r="J31" s="47"/>
      <c r="K31" s="48"/>
      <c r="L31" s="48"/>
    </row>
    <row r="32" spans="1:12" s="35" customFormat="1" ht="24.95" customHeight="1">
      <c r="A32" s="9"/>
      <c r="B32" s="178" t="s">
        <v>41</v>
      </c>
      <c r="C32" s="179"/>
      <c r="D32" s="36" t="s">
        <v>30</v>
      </c>
      <c r="E32" s="37" t="s">
        <v>42</v>
      </c>
      <c r="F32" s="38">
        <f>G32+J32+K32</f>
        <v>1643.5810000000001</v>
      </c>
      <c r="G32" s="39">
        <v>1254.075</v>
      </c>
      <c r="H32" s="39">
        <v>0</v>
      </c>
      <c r="I32" s="39">
        <v>0</v>
      </c>
      <c r="J32" s="39">
        <v>136.63200000000001</v>
      </c>
      <c r="K32" s="40">
        <v>252.874</v>
      </c>
      <c r="L32" s="40">
        <v>0</v>
      </c>
    </row>
    <row r="33" spans="1:12" s="35" customFormat="1" ht="24.95" customHeight="1" thickBot="1">
      <c r="A33" s="9"/>
      <c r="B33" s="183" t="s">
        <v>43</v>
      </c>
      <c r="C33" s="184"/>
      <c r="D33" s="49" t="s">
        <v>30</v>
      </c>
      <c r="E33" s="50" t="s">
        <v>44</v>
      </c>
      <c r="F33" s="43">
        <f>G33+J33+K33+L33</f>
        <v>13037.953000000001</v>
      </c>
      <c r="G33" s="51">
        <v>9666.0390000000007</v>
      </c>
      <c r="H33" s="51">
        <v>0</v>
      </c>
      <c r="I33" s="51">
        <v>0</v>
      </c>
      <c r="J33" s="51">
        <v>1183.614</v>
      </c>
      <c r="K33" s="40">
        <v>2022.8710000000001</v>
      </c>
      <c r="L33" s="52">
        <v>165.429</v>
      </c>
    </row>
    <row r="34" spans="1:12" s="35" customFormat="1" ht="47.25" customHeight="1" thickBot="1">
      <c r="A34" s="9"/>
      <c r="B34" s="185" t="s">
        <v>64</v>
      </c>
      <c r="C34" s="186"/>
      <c r="D34" s="29" t="s">
        <v>30</v>
      </c>
      <c r="E34" s="31" t="s">
        <v>45</v>
      </c>
      <c r="F34" s="79">
        <f>G34+J34+K34+L34</f>
        <v>7521.4159999999983</v>
      </c>
      <c r="G34" s="53">
        <f>G23+G30-G33</f>
        <v>3229.4419999999991</v>
      </c>
      <c r="H34" s="70">
        <v>0</v>
      </c>
      <c r="I34" s="70">
        <v>0</v>
      </c>
      <c r="J34" s="53">
        <f>J23+J30-J33</f>
        <v>208.80499999999984</v>
      </c>
      <c r="K34" s="53">
        <f>K23+K30-K33</f>
        <v>51.390999999999622</v>
      </c>
      <c r="L34" s="53">
        <f>L24+L29-L32</f>
        <v>4031.7779999999998</v>
      </c>
    </row>
    <row r="35" spans="1:12" ht="9.75" customHeight="1">
      <c r="A35" s="54"/>
      <c r="B35" s="55"/>
      <c r="C35" s="55" t="s">
        <v>5</v>
      </c>
      <c r="D35" s="56"/>
      <c r="E35" s="57"/>
      <c r="F35" s="58">
        <v>0</v>
      </c>
      <c r="G35" s="58">
        <v>0</v>
      </c>
      <c r="H35" s="58">
        <v>0</v>
      </c>
      <c r="I35" s="58">
        <v>0</v>
      </c>
      <c r="J35" s="58">
        <v>0</v>
      </c>
      <c r="K35" s="58">
        <v>0</v>
      </c>
      <c r="L35" s="58">
        <v>0</v>
      </c>
    </row>
    <row r="36" spans="1:12" ht="20.100000000000001" customHeight="1">
      <c r="A36" s="54"/>
      <c r="B36" s="187" t="s">
        <v>65</v>
      </c>
      <c r="C36" s="187"/>
      <c r="D36" s="187"/>
      <c r="E36" s="187"/>
      <c r="F36" s="187"/>
      <c r="G36" s="187"/>
      <c r="H36" s="59"/>
      <c r="I36" s="188" t="s">
        <v>66</v>
      </c>
      <c r="J36" s="188"/>
      <c r="K36" s="188"/>
      <c r="L36" s="60"/>
    </row>
    <row r="37" spans="1:12" ht="14.25" customHeight="1">
      <c r="B37" s="61" t="s">
        <v>5</v>
      </c>
      <c r="C37" s="74"/>
      <c r="D37" s="62"/>
      <c r="E37" s="189" t="s">
        <v>46</v>
      </c>
      <c r="F37" s="189"/>
      <c r="G37" s="189"/>
      <c r="H37" s="63" t="s">
        <v>47</v>
      </c>
      <c r="I37" s="190" t="s">
        <v>48</v>
      </c>
      <c r="J37" s="190"/>
      <c r="K37" s="64"/>
    </row>
    <row r="38" spans="1:12" ht="15.75">
      <c r="B38" s="187" t="s">
        <v>49</v>
      </c>
      <c r="C38" s="187"/>
      <c r="D38" s="187"/>
      <c r="E38" s="187"/>
      <c r="F38" s="187"/>
      <c r="G38" s="187"/>
      <c r="H38" s="65"/>
      <c r="I38" s="191" t="s">
        <v>67</v>
      </c>
      <c r="J38" s="191"/>
      <c r="K38" s="191"/>
    </row>
    <row r="39" spans="1:12" ht="12.75" customHeight="1">
      <c r="B39" s="61" t="s">
        <v>5</v>
      </c>
      <c r="C39" s="74"/>
      <c r="D39" s="62"/>
      <c r="E39" s="192" t="s">
        <v>50</v>
      </c>
      <c r="F39" s="192"/>
      <c r="G39" s="192"/>
      <c r="H39" s="192"/>
      <c r="I39" s="190" t="s">
        <v>48</v>
      </c>
      <c r="J39" s="190"/>
      <c r="K39" s="64" t="s">
        <v>5</v>
      </c>
    </row>
    <row r="40" spans="1:12" ht="15.75">
      <c r="B40" s="73" t="s">
        <v>51</v>
      </c>
      <c r="C40" s="73"/>
      <c r="D40" s="73"/>
      <c r="E40" s="73"/>
      <c r="F40" s="73"/>
      <c r="G40" s="73"/>
      <c r="H40" s="65"/>
      <c r="I40" s="191" t="s">
        <v>68</v>
      </c>
      <c r="J40" s="191"/>
      <c r="K40" s="191"/>
    </row>
    <row r="41" spans="1:12" ht="14.25" customHeight="1">
      <c r="B41" s="61" t="s">
        <v>5</v>
      </c>
      <c r="C41" s="68"/>
      <c r="D41" s="62"/>
      <c r="E41" s="193" t="s">
        <v>52</v>
      </c>
      <c r="F41" s="193"/>
      <c r="G41" s="193"/>
      <c r="H41" s="193"/>
      <c r="I41" s="190" t="s">
        <v>48</v>
      </c>
      <c r="J41" s="190"/>
      <c r="K41" s="64" t="s">
        <v>5</v>
      </c>
    </row>
    <row r="42" spans="1:12" ht="15.75">
      <c r="B42" s="187" t="s">
        <v>53</v>
      </c>
      <c r="C42" s="187"/>
      <c r="D42" s="187"/>
      <c r="E42" s="187"/>
      <c r="F42" s="187"/>
      <c r="G42" s="187"/>
      <c r="H42" s="65"/>
      <c r="I42" s="191" t="s">
        <v>69</v>
      </c>
      <c r="J42" s="191"/>
      <c r="K42" s="191"/>
    </row>
    <row r="43" spans="1:12" ht="21.75" customHeight="1">
      <c r="B43" s="61" t="s">
        <v>5</v>
      </c>
      <c r="C43" s="74"/>
      <c r="D43" s="62"/>
      <c r="E43" s="192" t="s">
        <v>54</v>
      </c>
      <c r="F43" s="192"/>
      <c r="G43" s="192"/>
      <c r="H43" s="192"/>
      <c r="I43" s="190" t="s">
        <v>48</v>
      </c>
      <c r="J43" s="190"/>
      <c r="K43" s="64" t="s">
        <v>5</v>
      </c>
    </row>
    <row r="44" spans="1:12" ht="4.5" customHeight="1"/>
    <row r="45" spans="1:12" s="69" customFormat="1" ht="18.75"/>
  </sheetData>
  <mergeCells count="50">
    <mergeCell ref="B16:K16"/>
    <mergeCell ref="J1:L1"/>
    <mergeCell ref="C2:L2"/>
    <mergeCell ref="C3:L3"/>
    <mergeCell ref="F5:G5"/>
    <mergeCell ref="F6:G6"/>
    <mergeCell ref="B8:G8"/>
    <mergeCell ref="J8:L8"/>
    <mergeCell ref="B9:G10"/>
    <mergeCell ref="H9:H10"/>
    <mergeCell ref="J9:L9"/>
    <mergeCell ref="J10:L10"/>
    <mergeCell ref="C15:L15"/>
    <mergeCell ref="C17:K17"/>
    <mergeCell ref="B18:C20"/>
    <mergeCell ref="D18:D20"/>
    <mergeCell ref="E18:E20"/>
    <mergeCell ref="F18:F20"/>
    <mergeCell ref="G18:L18"/>
    <mergeCell ref="G19:K19"/>
    <mergeCell ref="L19:L20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3:C33"/>
    <mergeCell ref="B34:C34"/>
    <mergeCell ref="B36:G36"/>
    <mergeCell ref="I36:K36"/>
    <mergeCell ref="E37:G37"/>
    <mergeCell ref="I37:J37"/>
    <mergeCell ref="B42:G42"/>
    <mergeCell ref="I42:K42"/>
    <mergeCell ref="E43:H43"/>
    <mergeCell ref="I43:J43"/>
    <mergeCell ref="B38:G38"/>
    <mergeCell ref="I38:K38"/>
    <mergeCell ref="E39:H39"/>
    <mergeCell ref="I39:J39"/>
    <mergeCell ref="I40:K40"/>
    <mergeCell ref="E41:H41"/>
    <mergeCell ref="I41:J41"/>
  </mergeCells>
  <conditionalFormatting sqref="J5">
    <cfRule type="containsText" dxfId="224" priority="20" stopIfTrue="1" operator="containsText" text="ЗАПОВНІТЬ місяць">
      <formula>NOT(ISERROR(SEARCH("ЗАПОВНІТЬ місяць",J5)))</formula>
    </cfRule>
  </conditionalFormatting>
  <conditionalFormatting sqref="F35:L35">
    <cfRule type="cellIs" dxfId="223" priority="18" stopIfTrue="1" operator="notEqual">
      <formula>0</formula>
    </cfRule>
    <cfRule type="cellIs" dxfId="222" priority="19" stopIfTrue="1" operator="equal">
      <formula>0</formula>
    </cfRule>
  </conditionalFormatting>
  <conditionalFormatting sqref="C35">
    <cfRule type="containsText" dxfId="221" priority="17" stopIfTrue="1" operator="containsText" text="ПОЯСНІТЬ">
      <formula>NOT(ISERROR(SEARCH("ПОЯСНІТЬ",C35)))</formula>
    </cfRule>
  </conditionalFormatting>
  <conditionalFormatting sqref="G23:L25 H34:I34 G26:K33">
    <cfRule type="cellIs" dxfId="220" priority="16" stopIfTrue="1" operator="equal">
      <formula>0</formula>
    </cfRule>
  </conditionalFormatting>
  <conditionalFormatting sqref="J36">
    <cfRule type="containsText" dxfId="219" priority="15" stopIfTrue="1" operator="containsText" text="ЗАПОВНІТЬ">
      <formula>NOT(ISERROR(SEARCH("ЗАПОВНІТЬ",J36)))</formula>
    </cfRule>
  </conditionalFormatting>
  <conditionalFormatting sqref="C36">
    <cfRule type="containsText" dxfId="218" priority="14" stopIfTrue="1" operator="containsText" text="ЗАПОВНІТЬ">
      <formula>NOT(ISERROR(SEARCH("ЗАПОВНІТЬ",C36)))</formula>
    </cfRule>
  </conditionalFormatting>
  <conditionalFormatting sqref="F36">
    <cfRule type="containsText" dxfId="217" priority="13" stopIfTrue="1" operator="containsText" text="ЗАПОВНІТЬ">
      <formula>NOT(ISERROR(SEARCH("ЗАПОВНІТЬ",F36)))</formula>
    </cfRule>
  </conditionalFormatting>
  <conditionalFormatting sqref="K41 K43 K39 K37">
    <cfRule type="containsText" dxfId="216" priority="12" stopIfTrue="1" operator="containsText" text="ЗАПОВНІТЬ ПРІЗВИЩЕ">
      <formula>NOT(ISERROR(SEARCH("ЗАПОВНІТЬ ПРІЗВИЩЕ",K37)))</formula>
    </cfRule>
  </conditionalFormatting>
  <conditionalFormatting sqref="B41 B43 B39 B37">
    <cfRule type="containsText" dxfId="215" priority="11" stopIfTrue="1" operator="containsText" text="ЗАПОВНІТЬ">
      <formula>NOT(ISERROR(SEARCH("ЗАПОВНІТЬ",B37)))</formula>
    </cfRule>
  </conditionalFormatting>
  <conditionalFormatting sqref="L34">
    <cfRule type="cellIs" dxfId="214" priority="6" stopIfTrue="1" operator="equal">
      <formula>0</formula>
    </cfRule>
  </conditionalFormatting>
  <conditionalFormatting sqref="L26:L33">
    <cfRule type="cellIs" dxfId="213" priority="5" stopIfTrue="1" operator="equal">
      <formula>0</formula>
    </cfRule>
  </conditionalFormatting>
  <conditionalFormatting sqref="K34">
    <cfRule type="cellIs" dxfId="212" priority="4" stopIfTrue="1" operator="equal">
      <formula>0</formula>
    </cfRule>
  </conditionalFormatting>
  <conditionalFormatting sqref="J34">
    <cfRule type="cellIs" dxfId="211" priority="3" stopIfTrue="1" operator="equal">
      <formula>0</formula>
    </cfRule>
  </conditionalFormatting>
  <conditionalFormatting sqref="G34">
    <cfRule type="cellIs" dxfId="210" priority="2" stopIfTrue="1" operator="equal">
      <formula>0</formula>
    </cfRule>
  </conditionalFormatting>
  <pageMargins left="0.11811023622047245" right="0.11811023622047245" top="0.15748031496062992" bottom="0.15748031496062992" header="0.31496062992125984" footer="0.31496062992125984"/>
  <pageSetup paperSize="9" scale="55" orientation="landscape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5"/>
  <sheetViews>
    <sheetView topLeftCell="D22" zoomScale="75" zoomScaleNormal="75" workbookViewId="0">
      <selection activeCell="K30" sqref="K30:K31"/>
    </sheetView>
  </sheetViews>
  <sheetFormatPr defaultRowHeight="15"/>
  <cols>
    <col min="1" max="1" width="2.42578125" customWidth="1"/>
    <col min="3" max="3" width="60.5703125" customWidth="1"/>
    <col min="4" max="4" width="14.28515625" customWidth="1"/>
    <col min="5" max="5" width="9.5703125" customWidth="1"/>
    <col min="6" max="6" width="27" customWidth="1"/>
    <col min="7" max="7" width="25.42578125" customWidth="1"/>
    <col min="8" max="9" width="20.7109375" customWidth="1"/>
    <col min="10" max="10" width="24" customWidth="1"/>
    <col min="11" max="11" width="23.85546875" customWidth="1"/>
    <col min="12" max="12" width="22.85546875" customWidth="1"/>
  </cols>
  <sheetData>
    <row r="1" spans="1:12" ht="59.25" customHeight="1">
      <c r="A1" s="1"/>
      <c r="B1" s="1"/>
      <c r="C1" s="1"/>
      <c r="D1" s="1"/>
      <c r="E1" s="1"/>
      <c r="F1" s="1"/>
      <c r="G1" s="1"/>
      <c r="H1" s="1"/>
      <c r="I1" s="1"/>
      <c r="J1" s="134" t="s">
        <v>0</v>
      </c>
      <c r="K1" s="134"/>
      <c r="L1" s="134"/>
    </row>
    <row r="2" spans="1:12" ht="25.5">
      <c r="A2" s="1"/>
      <c r="B2" s="1"/>
      <c r="C2" s="135" t="s">
        <v>1</v>
      </c>
      <c r="D2" s="136"/>
      <c r="E2" s="136"/>
      <c r="F2" s="136"/>
      <c r="G2" s="136"/>
      <c r="H2" s="136"/>
      <c r="I2" s="136"/>
      <c r="J2" s="136"/>
      <c r="K2" s="136"/>
      <c r="L2" s="136"/>
    </row>
    <row r="3" spans="1:12" ht="22.5">
      <c r="A3" s="1"/>
      <c r="B3" s="1"/>
      <c r="C3" s="137" t="s">
        <v>55</v>
      </c>
      <c r="D3" s="138"/>
      <c r="E3" s="138"/>
      <c r="F3" s="138"/>
      <c r="G3" s="138"/>
      <c r="H3" s="138"/>
      <c r="I3" s="138"/>
      <c r="J3" s="138"/>
      <c r="K3" s="138"/>
      <c r="L3" s="138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22.5">
      <c r="A5" s="1"/>
      <c r="B5" s="1"/>
      <c r="C5" s="2"/>
      <c r="D5" s="1"/>
      <c r="E5" s="3" t="s">
        <v>2</v>
      </c>
      <c r="F5" s="139" t="s">
        <v>73</v>
      </c>
      <c r="G5" s="139"/>
      <c r="H5" s="4">
        <v>2021</v>
      </c>
      <c r="I5" s="5" t="s">
        <v>4</v>
      </c>
      <c r="J5" s="6" t="s">
        <v>5</v>
      </c>
      <c r="K5" s="2"/>
      <c r="L5" s="2"/>
    </row>
    <row r="6" spans="1:12" ht="18.75">
      <c r="A6" s="1"/>
      <c r="B6" s="1"/>
      <c r="C6" s="7"/>
      <c r="D6" s="1"/>
      <c r="E6" s="7"/>
      <c r="F6" s="140" t="s">
        <v>6</v>
      </c>
      <c r="G6" s="140"/>
      <c r="H6" s="75"/>
      <c r="I6" s="7"/>
      <c r="J6" s="7"/>
      <c r="K6" s="7"/>
      <c r="L6" s="7"/>
    </row>
    <row r="7" spans="1:12" ht="9.9499999999999993" customHeight="1" thickBot="1">
      <c r="A7" s="1"/>
      <c r="B7" s="1"/>
      <c r="C7" s="7"/>
      <c r="D7" s="7"/>
      <c r="E7" s="7"/>
      <c r="F7" s="75"/>
      <c r="G7" s="75"/>
      <c r="H7" s="7"/>
      <c r="I7" s="7"/>
      <c r="J7" s="7"/>
      <c r="K7" s="7"/>
      <c r="L7" s="7"/>
    </row>
    <row r="8" spans="1:12" ht="19.5" customHeight="1" thickBot="1">
      <c r="A8" s="1"/>
      <c r="B8" s="141" t="s">
        <v>7</v>
      </c>
      <c r="C8" s="142"/>
      <c r="D8" s="142"/>
      <c r="E8" s="142"/>
      <c r="F8" s="142"/>
      <c r="G8" s="143"/>
      <c r="H8" s="8" t="s">
        <v>8</v>
      </c>
      <c r="I8" s="9"/>
      <c r="J8" s="144" t="s">
        <v>56</v>
      </c>
      <c r="K8" s="144"/>
      <c r="L8" s="144"/>
    </row>
    <row r="9" spans="1:12" ht="21.75" customHeight="1">
      <c r="A9" s="1"/>
      <c r="B9" s="145" t="s">
        <v>57</v>
      </c>
      <c r="C9" s="146"/>
      <c r="D9" s="146"/>
      <c r="E9" s="146"/>
      <c r="F9" s="146"/>
      <c r="G9" s="147"/>
      <c r="H9" s="151" t="s">
        <v>9</v>
      </c>
      <c r="I9" s="9"/>
      <c r="J9" s="144" t="s">
        <v>10</v>
      </c>
      <c r="K9" s="144"/>
      <c r="L9" s="144"/>
    </row>
    <row r="10" spans="1:12" ht="99.75" customHeight="1" thickBot="1">
      <c r="A10" s="1"/>
      <c r="B10" s="148"/>
      <c r="C10" s="149"/>
      <c r="D10" s="149"/>
      <c r="E10" s="149"/>
      <c r="F10" s="149"/>
      <c r="G10" s="150"/>
      <c r="H10" s="152"/>
      <c r="I10" s="10"/>
      <c r="J10" s="153"/>
      <c r="K10" s="153"/>
      <c r="L10" s="153"/>
    </row>
    <row r="11" spans="1:12" ht="9.9499999999999993" customHeight="1" thickBot="1">
      <c r="A11" s="1"/>
      <c r="B11" s="1"/>
      <c r="C11" s="9"/>
      <c r="D11" s="9"/>
      <c r="E11" s="9"/>
      <c r="F11" s="9"/>
      <c r="G11" s="9"/>
      <c r="H11" s="9"/>
      <c r="I11" s="9"/>
      <c r="J11" s="11"/>
      <c r="K11" s="11"/>
      <c r="L11" s="11"/>
    </row>
    <row r="12" spans="1:12" ht="18.75">
      <c r="A12" s="1"/>
      <c r="B12" s="12" t="s">
        <v>11</v>
      </c>
      <c r="C12" s="13"/>
      <c r="D12" s="14"/>
      <c r="E12" s="14"/>
      <c r="F12" s="14"/>
      <c r="G12" s="14"/>
      <c r="H12" s="14"/>
      <c r="I12" s="14"/>
      <c r="J12" s="15"/>
      <c r="K12" s="15"/>
      <c r="L12" s="16"/>
    </row>
    <row r="13" spans="1:12" ht="18.75">
      <c r="A13" s="1"/>
      <c r="B13" s="17" t="s">
        <v>58</v>
      </c>
      <c r="C13" s="18"/>
      <c r="D13" s="18"/>
      <c r="E13" s="18"/>
      <c r="F13" s="18"/>
      <c r="G13" s="18"/>
      <c r="H13" s="18"/>
      <c r="I13" s="18"/>
      <c r="J13" s="18"/>
      <c r="K13" s="18"/>
      <c r="L13" s="19"/>
    </row>
    <row r="14" spans="1:12" ht="18.75">
      <c r="A14" s="1"/>
      <c r="B14" s="17" t="s">
        <v>71</v>
      </c>
      <c r="C14" s="20"/>
      <c r="D14" s="20"/>
      <c r="E14" s="20"/>
      <c r="F14" s="20"/>
      <c r="G14" s="20"/>
      <c r="H14" s="21"/>
      <c r="I14" s="20"/>
      <c r="J14" s="20"/>
      <c r="K14" s="20"/>
      <c r="L14" s="22"/>
    </row>
    <row r="15" spans="1:12" ht="18.75">
      <c r="A15" s="1"/>
      <c r="B15" s="23"/>
      <c r="C15" s="154" t="s">
        <v>70</v>
      </c>
      <c r="D15" s="154"/>
      <c r="E15" s="154"/>
      <c r="F15" s="154"/>
      <c r="G15" s="154"/>
      <c r="H15" s="154"/>
      <c r="I15" s="154"/>
      <c r="J15" s="154"/>
      <c r="K15" s="154"/>
      <c r="L15" s="155"/>
    </row>
    <row r="16" spans="1:12" ht="16.5" thickBot="1">
      <c r="A16" s="1"/>
      <c r="B16" s="132" t="s">
        <v>12</v>
      </c>
      <c r="C16" s="133"/>
      <c r="D16" s="133"/>
      <c r="E16" s="133"/>
      <c r="F16" s="133"/>
      <c r="G16" s="133"/>
      <c r="H16" s="133"/>
      <c r="I16" s="133"/>
      <c r="J16" s="133"/>
      <c r="K16" s="133"/>
      <c r="L16" s="24"/>
    </row>
    <row r="17" spans="1:12" ht="9.9499999999999993" customHeight="1" thickBot="1">
      <c r="A17" s="1"/>
      <c r="B17" s="1"/>
      <c r="C17" s="156"/>
      <c r="D17" s="157"/>
      <c r="E17" s="157"/>
      <c r="F17" s="157"/>
      <c r="G17" s="157"/>
      <c r="H17" s="157"/>
      <c r="I17" s="157"/>
      <c r="J17" s="157"/>
      <c r="K17" s="157"/>
      <c r="L17" s="26"/>
    </row>
    <row r="18" spans="1:12" ht="20.100000000000001" customHeight="1" thickBot="1">
      <c r="A18" s="27"/>
      <c r="B18" s="158" t="s">
        <v>13</v>
      </c>
      <c r="C18" s="159"/>
      <c r="D18" s="164" t="s">
        <v>14</v>
      </c>
      <c r="E18" s="167" t="s">
        <v>15</v>
      </c>
      <c r="F18" s="170" t="s">
        <v>16</v>
      </c>
      <c r="G18" s="173" t="s">
        <v>17</v>
      </c>
      <c r="H18" s="173"/>
      <c r="I18" s="173"/>
      <c r="J18" s="173"/>
      <c r="K18" s="173"/>
      <c r="L18" s="174"/>
    </row>
    <row r="19" spans="1:12" ht="27" customHeight="1" thickBot="1">
      <c r="A19" s="27"/>
      <c r="B19" s="160"/>
      <c r="C19" s="161"/>
      <c r="D19" s="165"/>
      <c r="E19" s="168"/>
      <c r="F19" s="171"/>
      <c r="G19" s="175" t="s">
        <v>18</v>
      </c>
      <c r="H19" s="176"/>
      <c r="I19" s="176"/>
      <c r="J19" s="176"/>
      <c r="K19" s="177"/>
      <c r="L19" s="167" t="s">
        <v>59</v>
      </c>
    </row>
    <row r="20" spans="1:12" ht="49.5" customHeight="1" thickBot="1">
      <c r="A20" s="27"/>
      <c r="B20" s="162"/>
      <c r="C20" s="163"/>
      <c r="D20" s="166"/>
      <c r="E20" s="169"/>
      <c r="F20" s="172"/>
      <c r="G20" s="28" t="s">
        <v>19</v>
      </c>
      <c r="H20" s="28" t="s">
        <v>20</v>
      </c>
      <c r="I20" s="28" t="s">
        <v>21</v>
      </c>
      <c r="J20" s="28" t="s">
        <v>22</v>
      </c>
      <c r="K20" s="29" t="s">
        <v>23</v>
      </c>
      <c r="L20" s="169"/>
    </row>
    <row r="21" spans="1:12" ht="20.100000000000001" customHeight="1" thickBot="1">
      <c r="A21" s="1"/>
      <c r="B21" s="180" t="s">
        <v>24</v>
      </c>
      <c r="C21" s="174"/>
      <c r="D21" s="29" t="s">
        <v>25</v>
      </c>
      <c r="E21" s="76" t="s">
        <v>26</v>
      </c>
      <c r="F21" s="29">
        <v>1</v>
      </c>
      <c r="G21" s="29">
        <v>2</v>
      </c>
      <c r="H21" s="31" t="s">
        <v>27</v>
      </c>
      <c r="I21" s="31" t="s">
        <v>28</v>
      </c>
      <c r="J21" s="29">
        <v>3</v>
      </c>
      <c r="K21" s="76">
        <v>4</v>
      </c>
      <c r="L21" s="76">
        <v>5</v>
      </c>
    </row>
    <row r="22" spans="1:12" s="35" customFormat="1" ht="34.5" customHeight="1">
      <c r="A22" s="9"/>
      <c r="B22" s="181" t="s">
        <v>60</v>
      </c>
      <c r="C22" s="182"/>
      <c r="D22" s="32"/>
      <c r="E22" s="32"/>
      <c r="F22" s="33"/>
      <c r="G22" s="33"/>
      <c r="H22" s="33"/>
      <c r="I22" s="33"/>
      <c r="J22" s="33"/>
      <c r="K22" s="34"/>
      <c r="L22" s="34"/>
    </row>
    <row r="23" spans="1:12" s="35" customFormat="1" ht="24.95" customHeight="1">
      <c r="A23" s="9"/>
      <c r="B23" s="178" t="s">
        <v>29</v>
      </c>
      <c r="C23" s="179"/>
      <c r="D23" s="36" t="s">
        <v>30</v>
      </c>
      <c r="E23" s="37" t="s">
        <v>31</v>
      </c>
      <c r="F23" s="38">
        <f>G23+J23+K23+L23</f>
        <v>6107.23</v>
      </c>
      <c r="G23" s="39">
        <v>2670.6280000000002</v>
      </c>
      <c r="H23" s="39">
        <v>0</v>
      </c>
      <c r="I23" s="39">
        <v>0</v>
      </c>
      <c r="J23" s="39">
        <v>-54.92</v>
      </c>
      <c r="K23" s="40">
        <v>191.82499999999999</v>
      </c>
      <c r="L23" s="40">
        <v>3299.6970000000001</v>
      </c>
    </row>
    <row r="24" spans="1:12" s="35" customFormat="1" ht="24.95" customHeight="1" thickBot="1">
      <c r="A24" s="9"/>
      <c r="B24" s="183" t="s">
        <v>32</v>
      </c>
      <c r="C24" s="184"/>
      <c r="D24" s="41" t="s">
        <v>30</v>
      </c>
      <c r="E24" s="42" t="s">
        <v>33</v>
      </c>
      <c r="F24" s="43">
        <f>G24+J24+K24+L24</f>
        <v>7521.4159999999993</v>
      </c>
      <c r="G24" s="39">
        <v>3229.442</v>
      </c>
      <c r="H24" s="39">
        <v>0</v>
      </c>
      <c r="I24" s="39">
        <v>0</v>
      </c>
      <c r="J24" s="39">
        <v>208.80500000000001</v>
      </c>
      <c r="K24" s="40">
        <v>51.390999999999998</v>
      </c>
      <c r="L24" s="44">
        <v>4031.7779999999998</v>
      </c>
    </row>
    <row r="25" spans="1:12" s="35" customFormat="1" ht="24.95" customHeight="1">
      <c r="A25" s="9"/>
      <c r="B25" s="181" t="s">
        <v>61</v>
      </c>
      <c r="C25" s="182"/>
      <c r="D25" s="32"/>
      <c r="E25" s="45"/>
      <c r="F25" s="46"/>
      <c r="G25" s="47"/>
      <c r="H25" s="47"/>
      <c r="I25" s="47"/>
      <c r="J25" s="47"/>
      <c r="K25" s="48"/>
      <c r="L25" s="48"/>
    </row>
    <row r="26" spans="1:12" s="35" customFormat="1" ht="24.95" customHeight="1">
      <c r="A26" s="9"/>
      <c r="B26" s="178" t="s">
        <v>34</v>
      </c>
      <c r="C26" s="179"/>
      <c r="D26" s="36" t="s">
        <v>35</v>
      </c>
      <c r="E26" s="37" t="s">
        <v>36</v>
      </c>
      <c r="F26" s="38">
        <f>G26+J26+K26</f>
        <v>92.355000000000004</v>
      </c>
      <c r="G26" s="39">
        <v>69.292000000000002</v>
      </c>
      <c r="H26" s="39">
        <v>0</v>
      </c>
      <c r="I26" s="39">
        <v>0</v>
      </c>
      <c r="J26" s="39">
        <v>10.28</v>
      </c>
      <c r="K26" s="40">
        <v>12.782999999999999</v>
      </c>
      <c r="L26" s="40">
        <v>0</v>
      </c>
    </row>
    <row r="27" spans="1:12" s="35" customFormat="1" ht="24.95" customHeight="1" thickBot="1">
      <c r="A27" s="9"/>
      <c r="B27" s="183" t="s">
        <v>37</v>
      </c>
      <c r="C27" s="184"/>
      <c r="D27" s="41" t="s">
        <v>35</v>
      </c>
      <c r="E27" s="42" t="s">
        <v>38</v>
      </c>
      <c r="F27" s="43">
        <f>G27+J27+K27+L27</f>
        <v>957.29100000000005</v>
      </c>
      <c r="G27" s="39">
        <v>681.24800000000005</v>
      </c>
      <c r="H27" s="39">
        <v>0</v>
      </c>
      <c r="I27" s="39">
        <v>0</v>
      </c>
      <c r="J27" s="39">
        <v>96.893000000000001</v>
      </c>
      <c r="K27" s="40">
        <v>125.31</v>
      </c>
      <c r="L27" s="44">
        <v>53.84</v>
      </c>
    </row>
    <row r="28" spans="1:12" s="35" customFormat="1" ht="33" customHeight="1">
      <c r="A28" s="9"/>
      <c r="B28" s="181" t="s">
        <v>62</v>
      </c>
      <c r="C28" s="182"/>
      <c r="D28" s="32"/>
      <c r="E28" s="45"/>
      <c r="F28" s="46"/>
      <c r="G28" s="47"/>
      <c r="H28" s="47"/>
      <c r="I28" s="47"/>
      <c r="J28" s="47"/>
      <c r="K28" s="48"/>
      <c r="L28" s="48"/>
    </row>
    <row r="29" spans="1:12" s="35" customFormat="1" ht="24.95" customHeight="1">
      <c r="A29" s="9"/>
      <c r="B29" s="178" t="s">
        <v>34</v>
      </c>
      <c r="C29" s="179"/>
      <c r="D29" s="36" t="s">
        <v>30</v>
      </c>
      <c r="E29" s="37" t="s">
        <v>39</v>
      </c>
      <c r="F29" s="38">
        <f>G29+J29+K29</f>
        <v>1543.1480000000001</v>
      </c>
      <c r="G29" s="39">
        <v>1157.7750000000001</v>
      </c>
      <c r="H29" s="39">
        <v>0</v>
      </c>
      <c r="I29" s="39">
        <v>0</v>
      </c>
      <c r="J29" s="39">
        <v>171.77500000000001</v>
      </c>
      <c r="K29" s="40">
        <v>213.59800000000001</v>
      </c>
      <c r="L29" s="40">
        <v>0</v>
      </c>
    </row>
    <row r="30" spans="1:12" s="35" customFormat="1" ht="24.95" customHeight="1" thickBot="1">
      <c r="A30" s="9"/>
      <c r="B30" s="183" t="s">
        <v>37</v>
      </c>
      <c r="C30" s="184"/>
      <c r="D30" s="41" t="s">
        <v>30</v>
      </c>
      <c r="E30" s="42" t="s">
        <v>40</v>
      </c>
      <c r="F30" s="38">
        <f>G30+J30+K30+L30</f>
        <v>15995.287</v>
      </c>
      <c r="G30" s="39">
        <v>11382.628000000001</v>
      </c>
      <c r="H30" s="39">
        <v>0</v>
      </c>
      <c r="I30" s="39">
        <v>0</v>
      </c>
      <c r="J30" s="39">
        <v>1619.114</v>
      </c>
      <c r="K30" s="40">
        <v>2096.0349999999999</v>
      </c>
      <c r="L30" s="44">
        <v>897.51</v>
      </c>
    </row>
    <row r="31" spans="1:12" s="35" customFormat="1" ht="24.95" customHeight="1">
      <c r="A31" s="9"/>
      <c r="B31" s="181" t="s">
        <v>63</v>
      </c>
      <c r="C31" s="182"/>
      <c r="D31" s="32"/>
      <c r="E31" s="45"/>
      <c r="F31" s="46"/>
      <c r="G31" s="47"/>
      <c r="H31" s="47"/>
      <c r="I31" s="47"/>
      <c r="J31" s="47"/>
      <c r="K31" s="48"/>
      <c r="L31" s="48"/>
    </row>
    <row r="32" spans="1:12" s="35" customFormat="1" ht="24.95" customHeight="1">
      <c r="A32" s="9"/>
      <c r="B32" s="178" t="s">
        <v>41</v>
      </c>
      <c r="C32" s="179"/>
      <c r="D32" s="36" t="s">
        <v>30</v>
      </c>
      <c r="E32" s="37" t="s">
        <v>42</v>
      </c>
      <c r="F32" s="38">
        <f>G32+J32+K32</f>
        <v>1333.9359999999999</v>
      </c>
      <c r="G32" s="39">
        <v>1082.154</v>
      </c>
      <c r="H32" s="39">
        <v>0</v>
      </c>
      <c r="I32" s="39">
        <v>0</v>
      </c>
      <c r="J32" s="39">
        <v>110.551</v>
      </c>
      <c r="K32" s="40">
        <v>141.23099999999999</v>
      </c>
      <c r="L32" s="40">
        <v>0</v>
      </c>
    </row>
    <row r="33" spans="1:12" s="35" customFormat="1" ht="24.95" customHeight="1" thickBot="1">
      <c r="A33" s="9"/>
      <c r="B33" s="183" t="s">
        <v>43</v>
      </c>
      <c r="C33" s="184"/>
      <c r="D33" s="49" t="s">
        <v>30</v>
      </c>
      <c r="E33" s="50" t="s">
        <v>44</v>
      </c>
      <c r="F33" s="43">
        <f>G33+J33+K33+L33</f>
        <v>14371.888999999999</v>
      </c>
      <c r="G33" s="51">
        <v>10748.192999999999</v>
      </c>
      <c r="H33" s="51">
        <v>0</v>
      </c>
      <c r="I33" s="51">
        <v>0</v>
      </c>
      <c r="J33" s="51">
        <v>1294.165</v>
      </c>
      <c r="K33" s="40">
        <v>2164.1019999999999</v>
      </c>
      <c r="L33" s="52">
        <v>165.429</v>
      </c>
    </row>
    <row r="34" spans="1:12" s="35" customFormat="1" ht="47.25" customHeight="1" thickBot="1">
      <c r="A34" s="9"/>
      <c r="B34" s="185" t="s">
        <v>64</v>
      </c>
      <c r="C34" s="186"/>
      <c r="D34" s="29" t="s">
        <v>30</v>
      </c>
      <c r="E34" s="31" t="s">
        <v>45</v>
      </c>
      <c r="F34" s="79">
        <f>F23+F30-F33</f>
        <v>7730.6280000000006</v>
      </c>
      <c r="G34" s="53">
        <f>G23+G30-G33</f>
        <v>3305.0630000000019</v>
      </c>
      <c r="H34" s="70">
        <v>0</v>
      </c>
      <c r="I34" s="70">
        <v>0</v>
      </c>
      <c r="J34" s="53">
        <f>J23+J30-J33</f>
        <v>270.029</v>
      </c>
      <c r="K34" s="53">
        <f>K23+K30-K33</f>
        <v>123.75799999999981</v>
      </c>
      <c r="L34" s="53">
        <f>L23+L30-L33</f>
        <v>4031.7780000000002</v>
      </c>
    </row>
    <row r="35" spans="1:12" ht="9.75" customHeight="1">
      <c r="A35" s="54"/>
      <c r="B35" s="55"/>
      <c r="C35" s="55" t="s">
        <v>5</v>
      </c>
      <c r="D35" s="56"/>
      <c r="E35" s="57"/>
      <c r="F35" s="58">
        <v>0</v>
      </c>
      <c r="G35" s="58">
        <v>0</v>
      </c>
      <c r="H35" s="58">
        <v>0</v>
      </c>
      <c r="I35" s="58">
        <v>0</v>
      </c>
      <c r="J35" s="58">
        <v>0</v>
      </c>
      <c r="K35" s="58">
        <v>0</v>
      </c>
      <c r="L35" s="58">
        <v>0</v>
      </c>
    </row>
    <row r="36" spans="1:12" ht="20.100000000000001" customHeight="1">
      <c r="A36" s="54"/>
      <c r="B36" s="187" t="s">
        <v>65</v>
      </c>
      <c r="C36" s="187"/>
      <c r="D36" s="187"/>
      <c r="E36" s="187"/>
      <c r="F36" s="187"/>
      <c r="G36" s="187"/>
      <c r="H36" s="59"/>
      <c r="I36" s="188" t="s">
        <v>66</v>
      </c>
      <c r="J36" s="188"/>
      <c r="K36" s="188"/>
      <c r="L36" s="60"/>
    </row>
    <row r="37" spans="1:12" ht="14.25" customHeight="1">
      <c r="B37" s="61" t="s">
        <v>5</v>
      </c>
      <c r="C37" s="78"/>
      <c r="D37" s="62"/>
      <c r="E37" s="189" t="s">
        <v>46</v>
      </c>
      <c r="F37" s="189"/>
      <c r="G37" s="189"/>
      <c r="H37" s="63" t="s">
        <v>47</v>
      </c>
      <c r="I37" s="190" t="s">
        <v>48</v>
      </c>
      <c r="J37" s="190"/>
      <c r="K37" s="64"/>
    </row>
    <row r="38" spans="1:12" ht="15.75">
      <c r="B38" s="187" t="s">
        <v>49</v>
      </c>
      <c r="C38" s="187"/>
      <c r="D38" s="187"/>
      <c r="E38" s="187"/>
      <c r="F38" s="187"/>
      <c r="G38" s="187"/>
      <c r="H38" s="65"/>
      <c r="I38" s="191" t="s">
        <v>67</v>
      </c>
      <c r="J38" s="191"/>
      <c r="K38" s="191"/>
    </row>
    <row r="39" spans="1:12" ht="12.75" customHeight="1">
      <c r="B39" s="61" t="s">
        <v>5</v>
      </c>
      <c r="C39" s="78"/>
      <c r="D39" s="62"/>
      <c r="E39" s="192" t="s">
        <v>50</v>
      </c>
      <c r="F39" s="192"/>
      <c r="G39" s="192"/>
      <c r="H39" s="192"/>
      <c r="I39" s="190" t="s">
        <v>48</v>
      </c>
      <c r="J39" s="190"/>
      <c r="K39" s="64" t="s">
        <v>5</v>
      </c>
    </row>
    <row r="40" spans="1:12" ht="15.75">
      <c r="B40" s="77" t="s">
        <v>51</v>
      </c>
      <c r="C40" s="77"/>
      <c r="D40" s="77"/>
      <c r="E40" s="77"/>
      <c r="F40" s="77"/>
      <c r="G40" s="77"/>
      <c r="H40" s="65"/>
      <c r="I40" s="191" t="s">
        <v>68</v>
      </c>
      <c r="J40" s="191"/>
      <c r="K40" s="191"/>
    </row>
    <row r="41" spans="1:12" ht="14.25" customHeight="1">
      <c r="B41" s="61" t="s">
        <v>5</v>
      </c>
      <c r="C41" s="68"/>
      <c r="D41" s="62"/>
      <c r="E41" s="193" t="s">
        <v>52</v>
      </c>
      <c r="F41" s="193"/>
      <c r="G41" s="193"/>
      <c r="H41" s="193"/>
      <c r="I41" s="190" t="s">
        <v>48</v>
      </c>
      <c r="J41" s="190"/>
      <c r="K41" s="64" t="s">
        <v>5</v>
      </c>
    </row>
    <row r="42" spans="1:12" ht="15.75">
      <c r="B42" s="187" t="s">
        <v>53</v>
      </c>
      <c r="C42" s="187"/>
      <c r="D42" s="187"/>
      <c r="E42" s="187"/>
      <c r="F42" s="187"/>
      <c r="G42" s="187"/>
      <c r="H42" s="65"/>
      <c r="I42" s="191" t="s">
        <v>69</v>
      </c>
      <c r="J42" s="191"/>
      <c r="K42" s="191"/>
    </row>
    <row r="43" spans="1:12" ht="21.75" customHeight="1">
      <c r="B43" s="61" t="s">
        <v>5</v>
      </c>
      <c r="C43" s="78"/>
      <c r="D43" s="62"/>
      <c r="E43" s="192" t="s">
        <v>54</v>
      </c>
      <c r="F43" s="192"/>
      <c r="G43" s="192"/>
      <c r="H43" s="192"/>
      <c r="I43" s="190" t="s">
        <v>48</v>
      </c>
      <c r="J43" s="190"/>
      <c r="K43" s="64" t="s">
        <v>5</v>
      </c>
    </row>
    <row r="44" spans="1:12" ht="4.5" customHeight="1"/>
    <row r="45" spans="1:12" s="69" customFormat="1" ht="18.75"/>
  </sheetData>
  <mergeCells count="50">
    <mergeCell ref="B16:K16"/>
    <mergeCell ref="J1:L1"/>
    <mergeCell ref="C2:L2"/>
    <mergeCell ref="C3:L3"/>
    <mergeCell ref="F5:G5"/>
    <mergeCell ref="F6:G6"/>
    <mergeCell ref="B8:G8"/>
    <mergeCell ref="J8:L8"/>
    <mergeCell ref="B9:G10"/>
    <mergeCell ref="H9:H10"/>
    <mergeCell ref="J9:L9"/>
    <mergeCell ref="J10:L10"/>
    <mergeCell ref="C15:L15"/>
    <mergeCell ref="C17:K17"/>
    <mergeCell ref="B18:C20"/>
    <mergeCell ref="D18:D20"/>
    <mergeCell ref="E18:E20"/>
    <mergeCell ref="F18:F20"/>
    <mergeCell ref="G18:L18"/>
    <mergeCell ref="G19:K19"/>
    <mergeCell ref="L19:L20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3:C33"/>
    <mergeCell ref="B34:C34"/>
    <mergeCell ref="B36:G36"/>
    <mergeCell ref="I36:K36"/>
    <mergeCell ref="E37:G37"/>
    <mergeCell ref="I37:J37"/>
    <mergeCell ref="B42:G42"/>
    <mergeCell ref="I42:K42"/>
    <mergeCell ref="E43:H43"/>
    <mergeCell ref="I43:J43"/>
    <mergeCell ref="B38:G38"/>
    <mergeCell ref="I38:K38"/>
    <mergeCell ref="E39:H39"/>
    <mergeCell ref="I39:J39"/>
    <mergeCell ref="I40:K40"/>
    <mergeCell ref="E41:H41"/>
    <mergeCell ref="I41:J41"/>
  </mergeCells>
  <conditionalFormatting sqref="J5">
    <cfRule type="containsText" dxfId="209" priority="21" stopIfTrue="1" operator="containsText" text="ЗАПОВНІТЬ місяць">
      <formula>NOT(ISERROR(SEARCH("ЗАПОВНІТЬ місяць",J5)))</formula>
    </cfRule>
  </conditionalFormatting>
  <conditionalFormatting sqref="F35:L35">
    <cfRule type="cellIs" dxfId="208" priority="19" stopIfTrue="1" operator="notEqual">
      <formula>0</formula>
    </cfRule>
    <cfRule type="cellIs" dxfId="207" priority="20" stopIfTrue="1" operator="equal">
      <formula>0</formula>
    </cfRule>
  </conditionalFormatting>
  <conditionalFormatting sqref="C35">
    <cfRule type="containsText" dxfId="206" priority="18" stopIfTrue="1" operator="containsText" text="ПОЯСНІТЬ">
      <formula>NOT(ISERROR(SEARCH("ПОЯСНІТЬ",C35)))</formula>
    </cfRule>
  </conditionalFormatting>
  <conditionalFormatting sqref="G23:L25 H34:I34 G26:K33">
    <cfRule type="cellIs" dxfId="205" priority="17" stopIfTrue="1" operator="equal">
      <formula>0</formula>
    </cfRule>
  </conditionalFormatting>
  <conditionalFormatting sqref="J36">
    <cfRule type="containsText" dxfId="204" priority="16" stopIfTrue="1" operator="containsText" text="ЗАПОВНІТЬ">
      <formula>NOT(ISERROR(SEARCH("ЗАПОВНІТЬ",J36)))</formula>
    </cfRule>
  </conditionalFormatting>
  <conditionalFormatting sqref="C36">
    <cfRule type="containsText" dxfId="203" priority="15" stopIfTrue="1" operator="containsText" text="ЗАПОВНІТЬ">
      <formula>NOT(ISERROR(SEARCH("ЗАПОВНІТЬ",C36)))</formula>
    </cfRule>
  </conditionalFormatting>
  <conditionalFormatting sqref="F36">
    <cfRule type="containsText" dxfId="202" priority="14" stopIfTrue="1" operator="containsText" text="ЗАПОВНІТЬ">
      <formula>NOT(ISERROR(SEARCH("ЗАПОВНІТЬ",F36)))</formula>
    </cfRule>
  </conditionalFormatting>
  <conditionalFormatting sqref="K41 K43 K39 K37">
    <cfRule type="containsText" dxfId="201" priority="13" stopIfTrue="1" operator="containsText" text="ЗАПОВНІТЬ ПРІЗВИЩЕ">
      <formula>NOT(ISERROR(SEARCH("ЗАПОВНІТЬ ПРІЗВИЩЕ",K37)))</formula>
    </cfRule>
  </conditionalFormatting>
  <conditionalFormatting sqref="B41 B43 B39 B37">
    <cfRule type="containsText" dxfId="200" priority="12" stopIfTrue="1" operator="containsText" text="ЗАПОВНІТЬ">
      <formula>NOT(ISERROR(SEARCH("ЗАПОВНІТЬ",B37)))</formula>
    </cfRule>
  </conditionalFormatting>
  <conditionalFormatting sqref="L26:L33">
    <cfRule type="cellIs" dxfId="199" priority="10" stopIfTrue="1" operator="equal">
      <formula>0</formula>
    </cfRule>
  </conditionalFormatting>
  <conditionalFormatting sqref="G34">
    <cfRule type="cellIs" dxfId="198" priority="7" stopIfTrue="1" operator="equal">
      <formula>0</formula>
    </cfRule>
  </conditionalFormatting>
  <conditionalFormatting sqref="J34">
    <cfRule type="cellIs" dxfId="197" priority="3" stopIfTrue="1" operator="equal">
      <formula>0</formula>
    </cfRule>
  </conditionalFormatting>
  <conditionalFormatting sqref="K34">
    <cfRule type="cellIs" dxfId="196" priority="2" stopIfTrue="1" operator="equal">
      <formula>0</formula>
    </cfRule>
  </conditionalFormatting>
  <conditionalFormatting sqref="L34">
    <cfRule type="cellIs" dxfId="195" priority="1" stopIfTrue="1" operator="equal">
      <formula>0</formula>
    </cfRule>
  </conditionalFormatting>
  <pageMargins left="0.11811023622047245" right="0.11811023622047245" top="0.15748031496062992" bottom="0.15748031496062992" header="0.31496062992125984" footer="0.31496062992125984"/>
  <pageSetup paperSize="9" scale="55" orientation="landscape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5"/>
  <sheetViews>
    <sheetView topLeftCell="D22" zoomScale="75" zoomScaleNormal="75" workbookViewId="0">
      <selection activeCell="L34" sqref="L34"/>
    </sheetView>
  </sheetViews>
  <sheetFormatPr defaultRowHeight="15"/>
  <cols>
    <col min="1" max="1" width="2.42578125" customWidth="1"/>
    <col min="3" max="3" width="60.5703125" customWidth="1"/>
    <col min="4" max="4" width="14.28515625" customWidth="1"/>
    <col min="5" max="5" width="9.5703125" customWidth="1"/>
    <col min="6" max="6" width="27" customWidth="1"/>
    <col min="7" max="7" width="25.42578125" customWidth="1"/>
    <col min="8" max="9" width="20.7109375" customWidth="1"/>
    <col min="10" max="10" width="24" customWidth="1"/>
    <col min="11" max="11" width="23.85546875" customWidth="1"/>
    <col min="12" max="12" width="22.85546875" customWidth="1"/>
  </cols>
  <sheetData>
    <row r="1" spans="1:12" ht="59.25" customHeight="1">
      <c r="A1" s="1"/>
      <c r="B1" s="1"/>
      <c r="C1" s="1"/>
      <c r="D1" s="1"/>
      <c r="E1" s="1"/>
      <c r="F1" s="1"/>
      <c r="G1" s="1"/>
      <c r="H1" s="1"/>
      <c r="I1" s="1"/>
      <c r="J1" s="134" t="s">
        <v>0</v>
      </c>
      <c r="K1" s="134"/>
      <c r="L1" s="134"/>
    </row>
    <row r="2" spans="1:12" ht="25.5">
      <c r="A2" s="1"/>
      <c r="B2" s="1"/>
      <c r="C2" s="135" t="s">
        <v>1</v>
      </c>
      <c r="D2" s="136"/>
      <c r="E2" s="136"/>
      <c r="F2" s="136"/>
      <c r="G2" s="136"/>
      <c r="H2" s="136"/>
      <c r="I2" s="136"/>
      <c r="J2" s="136"/>
      <c r="K2" s="136"/>
      <c r="L2" s="136"/>
    </row>
    <row r="3" spans="1:12" ht="22.5">
      <c r="A3" s="1"/>
      <c r="B3" s="1"/>
      <c r="C3" s="137" t="s">
        <v>55</v>
      </c>
      <c r="D3" s="138"/>
      <c r="E3" s="138"/>
      <c r="F3" s="138"/>
      <c r="G3" s="138"/>
      <c r="H3" s="138"/>
      <c r="I3" s="138"/>
      <c r="J3" s="138"/>
      <c r="K3" s="138"/>
      <c r="L3" s="138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22.5">
      <c r="A5" s="1"/>
      <c r="B5" s="1"/>
      <c r="C5" s="2"/>
      <c r="D5" s="1"/>
      <c r="E5" s="3" t="s">
        <v>2</v>
      </c>
      <c r="F5" s="139" t="s">
        <v>74</v>
      </c>
      <c r="G5" s="139"/>
      <c r="H5" s="4">
        <v>2021</v>
      </c>
      <c r="I5" s="5" t="s">
        <v>4</v>
      </c>
      <c r="J5" s="6" t="s">
        <v>5</v>
      </c>
      <c r="K5" s="2"/>
      <c r="L5" s="2"/>
    </row>
    <row r="6" spans="1:12" ht="18.75">
      <c r="A6" s="1"/>
      <c r="B6" s="1"/>
      <c r="C6" s="7"/>
      <c r="D6" s="1"/>
      <c r="E6" s="7"/>
      <c r="F6" s="140" t="s">
        <v>6</v>
      </c>
      <c r="G6" s="140"/>
      <c r="H6" s="83"/>
      <c r="I6" s="7"/>
      <c r="J6" s="7"/>
      <c r="K6" s="7"/>
      <c r="L6" s="7"/>
    </row>
    <row r="7" spans="1:12" ht="9.9499999999999993" customHeight="1" thickBot="1">
      <c r="A7" s="1"/>
      <c r="B7" s="1"/>
      <c r="C7" s="7"/>
      <c r="D7" s="7"/>
      <c r="E7" s="7"/>
      <c r="F7" s="83"/>
      <c r="G7" s="83"/>
      <c r="H7" s="7"/>
      <c r="I7" s="7"/>
      <c r="J7" s="7"/>
      <c r="K7" s="7"/>
      <c r="L7" s="7"/>
    </row>
    <row r="8" spans="1:12" ht="19.5" customHeight="1" thickBot="1">
      <c r="A8" s="1"/>
      <c r="B8" s="141" t="s">
        <v>7</v>
      </c>
      <c r="C8" s="142"/>
      <c r="D8" s="142"/>
      <c r="E8" s="142"/>
      <c r="F8" s="142"/>
      <c r="G8" s="143"/>
      <c r="H8" s="8" t="s">
        <v>8</v>
      </c>
      <c r="I8" s="9"/>
      <c r="J8" s="144" t="s">
        <v>56</v>
      </c>
      <c r="K8" s="144"/>
      <c r="L8" s="144"/>
    </row>
    <row r="9" spans="1:12" ht="21.75" customHeight="1">
      <c r="A9" s="1"/>
      <c r="B9" s="145" t="s">
        <v>57</v>
      </c>
      <c r="C9" s="146"/>
      <c r="D9" s="146"/>
      <c r="E9" s="146"/>
      <c r="F9" s="146"/>
      <c r="G9" s="147"/>
      <c r="H9" s="151" t="s">
        <v>9</v>
      </c>
      <c r="I9" s="9"/>
      <c r="J9" s="144" t="s">
        <v>10</v>
      </c>
      <c r="K9" s="144"/>
      <c r="L9" s="144"/>
    </row>
    <row r="10" spans="1:12" ht="99.75" customHeight="1" thickBot="1">
      <c r="A10" s="1"/>
      <c r="B10" s="148"/>
      <c r="C10" s="149"/>
      <c r="D10" s="149"/>
      <c r="E10" s="149"/>
      <c r="F10" s="149"/>
      <c r="G10" s="150"/>
      <c r="H10" s="152"/>
      <c r="I10" s="10"/>
      <c r="J10" s="153"/>
      <c r="K10" s="153"/>
      <c r="L10" s="153"/>
    </row>
    <row r="11" spans="1:12" ht="9.9499999999999993" customHeight="1" thickBot="1">
      <c r="A11" s="1"/>
      <c r="B11" s="1"/>
      <c r="C11" s="9"/>
      <c r="D11" s="9"/>
      <c r="E11" s="9"/>
      <c r="F11" s="9"/>
      <c r="G11" s="9"/>
      <c r="H11" s="9"/>
      <c r="I11" s="9"/>
      <c r="J11" s="11"/>
      <c r="K11" s="11"/>
      <c r="L11" s="11"/>
    </row>
    <row r="12" spans="1:12" ht="18.75">
      <c r="A12" s="1"/>
      <c r="B12" s="12" t="s">
        <v>11</v>
      </c>
      <c r="C12" s="13"/>
      <c r="D12" s="14"/>
      <c r="E12" s="14"/>
      <c r="F12" s="14"/>
      <c r="G12" s="14"/>
      <c r="H12" s="14"/>
      <c r="I12" s="14"/>
      <c r="J12" s="15"/>
      <c r="K12" s="15"/>
      <c r="L12" s="16"/>
    </row>
    <row r="13" spans="1:12" ht="18.75">
      <c r="A13" s="1"/>
      <c r="B13" s="17" t="s">
        <v>58</v>
      </c>
      <c r="C13" s="18"/>
      <c r="D13" s="18"/>
      <c r="E13" s="18"/>
      <c r="F13" s="18"/>
      <c r="G13" s="18"/>
      <c r="H13" s="18"/>
      <c r="I13" s="18"/>
      <c r="J13" s="18"/>
      <c r="K13" s="18"/>
      <c r="L13" s="19"/>
    </row>
    <row r="14" spans="1:12" ht="18.75">
      <c r="A14" s="1"/>
      <c r="B14" s="17" t="s">
        <v>71</v>
      </c>
      <c r="C14" s="20"/>
      <c r="D14" s="20"/>
      <c r="E14" s="20"/>
      <c r="F14" s="20"/>
      <c r="G14" s="20"/>
      <c r="H14" s="21"/>
      <c r="I14" s="20"/>
      <c r="J14" s="20"/>
      <c r="K14" s="20"/>
      <c r="L14" s="22"/>
    </row>
    <row r="15" spans="1:12" ht="18.75">
      <c r="A15" s="1"/>
      <c r="B15" s="23"/>
      <c r="C15" s="154" t="s">
        <v>70</v>
      </c>
      <c r="D15" s="154"/>
      <c r="E15" s="154"/>
      <c r="F15" s="154"/>
      <c r="G15" s="154"/>
      <c r="H15" s="154"/>
      <c r="I15" s="154"/>
      <c r="J15" s="154"/>
      <c r="K15" s="154"/>
      <c r="L15" s="155"/>
    </row>
    <row r="16" spans="1:12" ht="16.5" thickBot="1">
      <c r="A16" s="1"/>
      <c r="B16" s="132" t="s">
        <v>12</v>
      </c>
      <c r="C16" s="133"/>
      <c r="D16" s="133"/>
      <c r="E16" s="133"/>
      <c r="F16" s="133"/>
      <c r="G16" s="133"/>
      <c r="H16" s="133"/>
      <c r="I16" s="133"/>
      <c r="J16" s="133"/>
      <c r="K16" s="133"/>
      <c r="L16" s="24"/>
    </row>
    <row r="17" spans="1:12" ht="9.9499999999999993" customHeight="1" thickBot="1">
      <c r="A17" s="1"/>
      <c r="B17" s="1"/>
      <c r="C17" s="156"/>
      <c r="D17" s="157"/>
      <c r="E17" s="157"/>
      <c r="F17" s="157"/>
      <c r="G17" s="157"/>
      <c r="H17" s="157"/>
      <c r="I17" s="157"/>
      <c r="J17" s="157"/>
      <c r="K17" s="157"/>
      <c r="L17" s="26"/>
    </row>
    <row r="18" spans="1:12" ht="20.100000000000001" customHeight="1" thickBot="1">
      <c r="A18" s="27"/>
      <c r="B18" s="158" t="s">
        <v>13</v>
      </c>
      <c r="C18" s="159"/>
      <c r="D18" s="164" t="s">
        <v>14</v>
      </c>
      <c r="E18" s="167" t="s">
        <v>15</v>
      </c>
      <c r="F18" s="170" t="s">
        <v>16</v>
      </c>
      <c r="G18" s="173" t="s">
        <v>17</v>
      </c>
      <c r="H18" s="173"/>
      <c r="I18" s="173"/>
      <c r="J18" s="173"/>
      <c r="K18" s="173"/>
      <c r="L18" s="174"/>
    </row>
    <row r="19" spans="1:12" ht="27" customHeight="1" thickBot="1">
      <c r="A19" s="27"/>
      <c r="B19" s="160"/>
      <c r="C19" s="161"/>
      <c r="D19" s="165"/>
      <c r="E19" s="168"/>
      <c r="F19" s="171"/>
      <c r="G19" s="175" t="s">
        <v>18</v>
      </c>
      <c r="H19" s="176"/>
      <c r="I19" s="176"/>
      <c r="J19" s="176"/>
      <c r="K19" s="177"/>
      <c r="L19" s="167" t="s">
        <v>59</v>
      </c>
    </row>
    <row r="20" spans="1:12" ht="49.5" customHeight="1" thickBot="1">
      <c r="A20" s="27"/>
      <c r="B20" s="162"/>
      <c r="C20" s="163"/>
      <c r="D20" s="166"/>
      <c r="E20" s="169"/>
      <c r="F20" s="172"/>
      <c r="G20" s="28" t="s">
        <v>19</v>
      </c>
      <c r="H20" s="28" t="s">
        <v>20</v>
      </c>
      <c r="I20" s="28" t="s">
        <v>21</v>
      </c>
      <c r="J20" s="28" t="s">
        <v>22</v>
      </c>
      <c r="K20" s="29" t="s">
        <v>23</v>
      </c>
      <c r="L20" s="169"/>
    </row>
    <row r="21" spans="1:12" ht="20.100000000000001" customHeight="1" thickBot="1">
      <c r="A21" s="1"/>
      <c r="B21" s="180" t="s">
        <v>24</v>
      </c>
      <c r="C21" s="174"/>
      <c r="D21" s="29" t="s">
        <v>25</v>
      </c>
      <c r="E21" s="82" t="s">
        <v>26</v>
      </c>
      <c r="F21" s="29">
        <v>1</v>
      </c>
      <c r="G21" s="29">
        <v>2</v>
      </c>
      <c r="H21" s="31" t="s">
        <v>27</v>
      </c>
      <c r="I21" s="31" t="s">
        <v>28</v>
      </c>
      <c r="J21" s="29">
        <v>3</v>
      </c>
      <c r="K21" s="82">
        <v>4</v>
      </c>
      <c r="L21" s="82">
        <v>5</v>
      </c>
    </row>
    <row r="22" spans="1:12" s="35" customFormat="1" ht="34.5" customHeight="1">
      <c r="A22" s="9"/>
      <c r="B22" s="181" t="s">
        <v>60</v>
      </c>
      <c r="C22" s="182"/>
      <c r="D22" s="32"/>
      <c r="E22" s="32"/>
      <c r="F22" s="33"/>
      <c r="G22" s="33"/>
      <c r="H22" s="33"/>
      <c r="I22" s="33"/>
      <c r="J22" s="33"/>
      <c r="K22" s="34"/>
      <c r="L22" s="34"/>
    </row>
    <row r="23" spans="1:12" s="35" customFormat="1" ht="24.95" customHeight="1">
      <c r="A23" s="9"/>
      <c r="B23" s="178" t="s">
        <v>29</v>
      </c>
      <c r="C23" s="179"/>
      <c r="D23" s="36" t="s">
        <v>30</v>
      </c>
      <c r="E23" s="37" t="s">
        <v>31</v>
      </c>
      <c r="F23" s="38">
        <f>G23+J23+K23+L23</f>
        <v>6107.23</v>
      </c>
      <c r="G23" s="39">
        <v>2670.6280000000002</v>
      </c>
      <c r="H23" s="39">
        <v>0</v>
      </c>
      <c r="I23" s="39">
        <v>0</v>
      </c>
      <c r="J23" s="39">
        <v>-54.92</v>
      </c>
      <c r="K23" s="40">
        <v>191.82499999999999</v>
      </c>
      <c r="L23" s="40">
        <v>3299.6970000000001</v>
      </c>
    </row>
    <row r="24" spans="1:12" s="35" customFormat="1" ht="24.95" customHeight="1" thickBot="1">
      <c r="A24" s="9"/>
      <c r="B24" s="183" t="s">
        <v>32</v>
      </c>
      <c r="C24" s="184"/>
      <c r="D24" s="41" t="s">
        <v>30</v>
      </c>
      <c r="E24" s="42" t="s">
        <v>33</v>
      </c>
      <c r="F24" s="43">
        <f>G24+J24+K24+L24</f>
        <v>7730.6279999999997</v>
      </c>
      <c r="G24" s="39">
        <v>3305.0630000000001</v>
      </c>
      <c r="H24" s="39">
        <v>0</v>
      </c>
      <c r="I24" s="39">
        <v>0</v>
      </c>
      <c r="J24" s="39">
        <v>270.029</v>
      </c>
      <c r="K24" s="40">
        <v>123.758</v>
      </c>
      <c r="L24" s="44">
        <v>4031.7779999999998</v>
      </c>
    </row>
    <row r="25" spans="1:12" s="35" customFormat="1" ht="24.95" customHeight="1">
      <c r="A25" s="9"/>
      <c r="B25" s="181" t="s">
        <v>61</v>
      </c>
      <c r="C25" s="182"/>
      <c r="D25" s="32"/>
      <c r="E25" s="45"/>
      <c r="F25" s="46"/>
      <c r="G25" s="47"/>
      <c r="H25" s="47"/>
      <c r="I25" s="47"/>
      <c r="J25" s="47"/>
      <c r="K25" s="48"/>
      <c r="L25" s="48"/>
    </row>
    <row r="26" spans="1:12" s="35" customFormat="1" ht="24.95" customHeight="1">
      <c r="A26" s="9"/>
      <c r="B26" s="178" t="s">
        <v>34</v>
      </c>
      <c r="C26" s="179"/>
      <c r="D26" s="36" t="s">
        <v>35</v>
      </c>
      <c r="E26" s="37" t="s">
        <v>36</v>
      </c>
      <c r="F26" s="38">
        <v>103.307</v>
      </c>
      <c r="G26" s="39">
        <v>79.5</v>
      </c>
      <c r="H26" s="39">
        <v>0</v>
      </c>
      <c r="I26" s="39">
        <v>0</v>
      </c>
      <c r="J26" s="39">
        <v>10.388</v>
      </c>
      <c r="K26" s="40">
        <v>13.419</v>
      </c>
      <c r="L26" s="40">
        <v>0</v>
      </c>
    </row>
    <row r="27" spans="1:12" s="35" customFormat="1" ht="24.95" customHeight="1" thickBot="1">
      <c r="A27" s="9"/>
      <c r="B27" s="183" t="s">
        <v>37</v>
      </c>
      <c r="C27" s="184"/>
      <c r="D27" s="41" t="s">
        <v>35</v>
      </c>
      <c r="E27" s="42" t="s">
        <v>38</v>
      </c>
      <c r="F27" s="43">
        <f>G27+J27+K27+L27</f>
        <v>1060.598</v>
      </c>
      <c r="G27" s="39">
        <v>760.74800000000005</v>
      </c>
      <c r="H27" s="39">
        <v>0</v>
      </c>
      <c r="I27" s="39">
        <v>0</v>
      </c>
      <c r="J27" s="39">
        <v>107.28100000000001</v>
      </c>
      <c r="K27" s="40">
        <v>138.72900000000001</v>
      </c>
      <c r="L27" s="44">
        <v>53.84</v>
      </c>
    </row>
    <row r="28" spans="1:12" s="35" customFormat="1" ht="33" customHeight="1">
      <c r="A28" s="9"/>
      <c r="B28" s="181" t="s">
        <v>62</v>
      </c>
      <c r="C28" s="182"/>
      <c r="D28" s="32"/>
      <c r="E28" s="45"/>
      <c r="F28" s="46"/>
      <c r="G28" s="47"/>
      <c r="H28" s="47"/>
      <c r="I28" s="47"/>
      <c r="J28" s="47"/>
      <c r="K28" s="48"/>
      <c r="L28" s="48"/>
    </row>
    <row r="29" spans="1:12" s="35" customFormat="1" ht="24.95" customHeight="1">
      <c r="A29" s="9"/>
      <c r="B29" s="178" t="s">
        <v>34</v>
      </c>
      <c r="C29" s="179"/>
      <c r="D29" s="36" t="s">
        <v>30</v>
      </c>
      <c r="E29" s="37" t="s">
        <v>39</v>
      </c>
      <c r="F29" s="38">
        <f>G29+J29+K29</f>
        <v>2049.1729999999998</v>
      </c>
      <c r="G29" s="39">
        <v>1549.202</v>
      </c>
      <c r="H29" s="39">
        <v>0</v>
      </c>
      <c r="I29" s="39">
        <v>0</v>
      </c>
      <c r="J29" s="39">
        <v>203.58099999999999</v>
      </c>
      <c r="K29" s="40">
        <v>296.39</v>
      </c>
      <c r="L29" s="40">
        <v>0</v>
      </c>
    </row>
    <row r="30" spans="1:12" s="35" customFormat="1" ht="24.95" customHeight="1" thickBot="1">
      <c r="A30" s="9"/>
      <c r="B30" s="183" t="s">
        <v>37</v>
      </c>
      <c r="C30" s="184"/>
      <c r="D30" s="41" t="s">
        <v>30</v>
      </c>
      <c r="E30" s="42" t="s">
        <v>40</v>
      </c>
      <c r="F30" s="43">
        <f>G30+J30+K30+L30</f>
        <v>18044.46</v>
      </c>
      <c r="G30" s="39">
        <v>12931.83</v>
      </c>
      <c r="H30" s="39">
        <v>0</v>
      </c>
      <c r="I30" s="39">
        <v>0</v>
      </c>
      <c r="J30" s="39">
        <v>1822.6949999999999</v>
      </c>
      <c r="K30" s="40">
        <v>2392.4250000000002</v>
      </c>
      <c r="L30" s="44">
        <v>897.51</v>
      </c>
    </row>
    <row r="31" spans="1:12" s="35" customFormat="1" ht="24.95" customHeight="1">
      <c r="A31" s="9"/>
      <c r="B31" s="181" t="s">
        <v>63</v>
      </c>
      <c r="C31" s="182"/>
      <c r="D31" s="32"/>
      <c r="E31" s="45"/>
      <c r="F31" s="46"/>
      <c r="G31" s="47"/>
      <c r="H31" s="47"/>
      <c r="I31" s="47"/>
      <c r="J31" s="47"/>
      <c r="K31" s="48"/>
      <c r="L31" s="48"/>
    </row>
    <row r="32" spans="1:12" s="35" customFormat="1" ht="24.95" customHeight="1">
      <c r="A32" s="9"/>
      <c r="B32" s="178" t="s">
        <v>41</v>
      </c>
      <c r="C32" s="179"/>
      <c r="D32" s="36" t="s">
        <v>30</v>
      </c>
      <c r="E32" s="37" t="s">
        <v>42</v>
      </c>
      <c r="F32" s="38">
        <f>G32+J32+K32</f>
        <v>1611.1090000000002</v>
      </c>
      <c r="G32" s="39">
        <v>1194.47</v>
      </c>
      <c r="H32" s="39">
        <v>0</v>
      </c>
      <c r="I32" s="39">
        <v>0</v>
      </c>
      <c r="J32" s="39">
        <v>272.40800000000002</v>
      </c>
      <c r="K32" s="40">
        <v>144.23099999999999</v>
      </c>
      <c r="L32" s="40">
        <v>0</v>
      </c>
    </row>
    <row r="33" spans="1:12" s="35" customFormat="1" ht="24.95" customHeight="1" thickBot="1">
      <c r="A33" s="9"/>
      <c r="B33" s="183" t="s">
        <v>43</v>
      </c>
      <c r="C33" s="184"/>
      <c r="D33" s="49" t="s">
        <v>30</v>
      </c>
      <c r="E33" s="50" t="s">
        <v>44</v>
      </c>
      <c r="F33" s="43">
        <f>G33+J33+K33+L33</f>
        <v>15982.998000000001</v>
      </c>
      <c r="G33" s="51">
        <v>11942.663</v>
      </c>
      <c r="H33" s="51">
        <v>0</v>
      </c>
      <c r="I33" s="51">
        <v>0</v>
      </c>
      <c r="J33" s="51">
        <v>1566.5730000000001</v>
      </c>
      <c r="K33" s="40">
        <v>2308.3330000000001</v>
      </c>
      <c r="L33" s="52">
        <v>165.429</v>
      </c>
    </row>
    <row r="34" spans="1:12" s="35" customFormat="1" ht="47.25" customHeight="1" thickBot="1">
      <c r="A34" s="9"/>
      <c r="B34" s="185" t="s">
        <v>64</v>
      </c>
      <c r="C34" s="186"/>
      <c r="D34" s="29" t="s">
        <v>30</v>
      </c>
      <c r="E34" s="31" t="s">
        <v>45</v>
      </c>
      <c r="F34" s="79">
        <f>F23+F30-F33</f>
        <v>8168.6919999999973</v>
      </c>
      <c r="G34" s="53">
        <f>G23+G30-G33</f>
        <v>3659.7950000000001</v>
      </c>
      <c r="H34" s="70">
        <v>0</v>
      </c>
      <c r="I34" s="70">
        <v>0</v>
      </c>
      <c r="J34" s="53">
        <f>J23+J30-J33</f>
        <v>201.20199999999977</v>
      </c>
      <c r="K34" s="53">
        <f>K23+K30-K33</f>
        <v>275.91699999999992</v>
      </c>
      <c r="L34" s="53">
        <f>L23+L30-L33</f>
        <v>4031.7780000000002</v>
      </c>
    </row>
    <row r="35" spans="1:12" ht="9.75" customHeight="1">
      <c r="A35" s="54"/>
      <c r="B35" s="55"/>
      <c r="C35" s="55" t="s">
        <v>5</v>
      </c>
      <c r="D35" s="56"/>
      <c r="E35" s="57"/>
      <c r="F35" s="58">
        <v>0</v>
      </c>
      <c r="G35" s="58">
        <v>0</v>
      </c>
      <c r="H35" s="58">
        <v>0</v>
      </c>
      <c r="I35" s="58">
        <v>0</v>
      </c>
      <c r="J35" s="58">
        <v>0</v>
      </c>
      <c r="K35" s="58">
        <v>0</v>
      </c>
      <c r="L35" s="58">
        <v>0</v>
      </c>
    </row>
    <row r="36" spans="1:12" ht="20.100000000000001" customHeight="1">
      <c r="A36" s="54"/>
      <c r="B36" s="187" t="s">
        <v>65</v>
      </c>
      <c r="C36" s="187"/>
      <c r="D36" s="187"/>
      <c r="E36" s="187"/>
      <c r="F36" s="187"/>
      <c r="G36" s="187"/>
      <c r="H36" s="59"/>
      <c r="I36" s="188" t="s">
        <v>66</v>
      </c>
      <c r="J36" s="188"/>
      <c r="K36" s="188"/>
      <c r="L36" s="60"/>
    </row>
    <row r="37" spans="1:12" ht="14.25" customHeight="1">
      <c r="B37" s="61" t="s">
        <v>5</v>
      </c>
      <c r="C37" s="81"/>
      <c r="D37" s="62"/>
      <c r="E37" s="189" t="s">
        <v>46</v>
      </c>
      <c r="F37" s="189"/>
      <c r="G37" s="189"/>
      <c r="H37" s="63" t="s">
        <v>47</v>
      </c>
      <c r="I37" s="190" t="s">
        <v>48</v>
      </c>
      <c r="J37" s="190"/>
      <c r="K37" s="64"/>
    </row>
    <row r="38" spans="1:12" ht="15.75">
      <c r="B38" s="187" t="s">
        <v>49</v>
      </c>
      <c r="C38" s="187"/>
      <c r="D38" s="187"/>
      <c r="E38" s="187"/>
      <c r="F38" s="187"/>
      <c r="G38" s="187"/>
      <c r="H38" s="65"/>
      <c r="I38" s="191" t="s">
        <v>67</v>
      </c>
      <c r="J38" s="191"/>
      <c r="K38" s="191"/>
    </row>
    <row r="39" spans="1:12" ht="12.75" customHeight="1">
      <c r="B39" s="61" t="s">
        <v>5</v>
      </c>
      <c r="C39" s="81"/>
      <c r="D39" s="62"/>
      <c r="E39" s="192" t="s">
        <v>50</v>
      </c>
      <c r="F39" s="192"/>
      <c r="G39" s="192"/>
      <c r="H39" s="192"/>
      <c r="I39" s="190" t="s">
        <v>48</v>
      </c>
      <c r="J39" s="190"/>
      <c r="K39" s="64" t="s">
        <v>5</v>
      </c>
    </row>
    <row r="40" spans="1:12" ht="15.75">
      <c r="B40" s="80" t="s">
        <v>51</v>
      </c>
      <c r="C40" s="80"/>
      <c r="D40" s="80"/>
      <c r="E40" s="80"/>
      <c r="F40" s="80"/>
      <c r="G40" s="80"/>
      <c r="H40" s="65"/>
      <c r="I40" s="191" t="s">
        <v>68</v>
      </c>
      <c r="J40" s="191"/>
      <c r="K40" s="191"/>
    </row>
    <row r="41" spans="1:12" ht="14.25" customHeight="1">
      <c r="B41" s="61" t="s">
        <v>5</v>
      </c>
      <c r="C41" s="68"/>
      <c r="D41" s="62"/>
      <c r="E41" s="193" t="s">
        <v>52</v>
      </c>
      <c r="F41" s="193"/>
      <c r="G41" s="193"/>
      <c r="H41" s="193"/>
      <c r="I41" s="190" t="s">
        <v>48</v>
      </c>
      <c r="J41" s="190"/>
      <c r="K41" s="64" t="s">
        <v>5</v>
      </c>
    </row>
    <row r="42" spans="1:12" ht="15.75">
      <c r="B42" s="187" t="s">
        <v>53</v>
      </c>
      <c r="C42" s="187"/>
      <c r="D42" s="187"/>
      <c r="E42" s="187"/>
      <c r="F42" s="187"/>
      <c r="G42" s="187"/>
      <c r="H42" s="65"/>
      <c r="I42" s="191" t="s">
        <v>69</v>
      </c>
      <c r="J42" s="191"/>
      <c r="K42" s="191"/>
    </row>
    <row r="43" spans="1:12" ht="21.75" customHeight="1">
      <c r="B43" s="61" t="s">
        <v>5</v>
      </c>
      <c r="C43" s="81"/>
      <c r="D43" s="62"/>
      <c r="E43" s="192" t="s">
        <v>54</v>
      </c>
      <c r="F43" s="192"/>
      <c r="G43" s="192"/>
      <c r="H43" s="192"/>
      <c r="I43" s="190" t="s">
        <v>48</v>
      </c>
      <c r="J43" s="190"/>
      <c r="K43" s="64" t="s">
        <v>5</v>
      </c>
    </row>
    <row r="44" spans="1:12" ht="4.5" customHeight="1"/>
    <row r="45" spans="1:12" s="69" customFormat="1" ht="18.75"/>
  </sheetData>
  <mergeCells count="50">
    <mergeCell ref="B42:G42"/>
    <mergeCell ref="I42:K42"/>
    <mergeCell ref="E43:H43"/>
    <mergeCell ref="I43:J43"/>
    <mergeCell ref="B38:G38"/>
    <mergeCell ref="I38:K38"/>
    <mergeCell ref="E39:H39"/>
    <mergeCell ref="I39:J39"/>
    <mergeCell ref="I40:K40"/>
    <mergeCell ref="E41:H41"/>
    <mergeCell ref="I41:J41"/>
    <mergeCell ref="B33:C33"/>
    <mergeCell ref="B34:C34"/>
    <mergeCell ref="B36:G36"/>
    <mergeCell ref="I36:K36"/>
    <mergeCell ref="E37:G37"/>
    <mergeCell ref="I37:J37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C17:K17"/>
    <mergeCell ref="B18:C20"/>
    <mergeCell ref="D18:D20"/>
    <mergeCell ref="E18:E20"/>
    <mergeCell ref="F18:F20"/>
    <mergeCell ref="G18:L18"/>
    <mergeCell ref="G19:K19"/>
    <mergeCell ref="L19:L20"/>
    <mergeCell ref="B16:K16"/>
    <mergeCell ref="J1:L1"/>
    <mergeCell ref="C2:L2"/>
    <mergeCell ref="C3:L3"/>
    <mergeCell ref="F5:G5"/>
    <mergeCell ref="F6:G6"/>
    <mergeCell ref="B8:G8"/>
    <mergeCell ref="J8:L8"/>
    <mergeCell ref="B9:G10"/>
    <mergeCell ref="H9:H10"/>
    <mergeCell ref="J9:L9"/>
    <mergeCell ref="J10:L10"/>
    <mergeCell ref="C15:L15"/>
  </mergeCells>
  <conditionalFormatting sqref="J5">
    <cfRule type="containsText" dxfId="194" priority="15" stopIfTrue="1" operator="containsText" text="ЗАПОВНІТЬ місяць">
      <formula>NOT(ISERROR(SEARCH("ЗАПОВНІТЬ місяць",J5)))</formula>
    </cfRule>
  </conditionalFormatting>
  <conditionalFormatting sqref="F35:L35">
    <cfRule type="cellIs" dxfId="193" priority="13" stopIfTrue="1" operator="notEqual">
      <formula>0</formula>
    </cfRule>
    <cfRule type="cellIs" dxfId="192" priority="14" stopIfTrue="1" operator="equal">
      <formula>0</formula>
    </cfRule>
  </conditionalFormatting>
  <conditionalFormatting sqref="C35">
    <cfRule type="containsText" dxfId="191" priority="12" stopIfTrue="1" operator="containsText" text="ПОЯСНІТЬ">
      <formula>NOT(ISERROR(SEARCH("ПОЯСНІТЬ",C35)))</formula>
    </cfRule>
  </conditionalFormatting>
  <conditionalFormatting sqref="G23:L25 H34:I34 G26:K33">
    <cfRule type="cellIs" dxfId="190" priority="11" stopIfTrue="1" operator="equal">
      <formula>0</formula>
    </cfRule>
  </conditionalFormatting>
  <conditionalFormatting sqref="J36">
    <cfRule type="containsText" dxfId="189" priority="10" stopIfTrue="1" operator="containsText" text="ЗАПОВНІТЬ">
      <formula>NOT(ISERROR(SEARCH("ЗАПОВНІТЬ",J36)))</formula>
    </cfRule>
  </conditionalFormatting>
  <conditionalFormatting sqref="C36">
    <cfRule type="containsText" dxfId="188" priority="9" stopIfTrue="1" operator="containsText" text="ЗАПОВНІТЬ">
      <formula>NOT(ISERROR(SEARCH("ЗАПОВНІТЬ",C36)))</formula>
    </cfRule>
  </conditionalFormatting>
  <conditionalFormatting sqref="F36">
    <cfRule type="containsText" dxfId="187" priority="8" stopIfTrue="1" operator="containsText" text="ЗАПОВНІТЬ">
      <formula>NOT(ISERROR(SEARCH("ЗАПОВНІТЬ",F36)))</formula>
    </cfRule>
  </conditionalFormatting>
  <conditionalFormatting sqref="K41 K43 K39 K37">
    <cfRule type="containsText" dxfId="186" priority="7" stopIfTrue="1" operator="containsText" text="ЗАПОВНІТЬ ПРІЗВИЩЕ">
      <formula>NOT(ISERROR(SEARCH("ЗАПОВНІТЬ ПРІЗВИЩЕ",K37)))</formula>
    </cfRule>
  </conditionalFormatting>
  <conditionalFormatting sqref="B41 B43 B39 B37">
    <cfRule type="containsText" dxfId="185" priority="6" stopIfTrue="1" operator="containsText" text="ЗАПОВНІТЬ">
      <formula>NOT(ISERROR(SEARCH("ЗАПОВНІТЬ",B37)))</formula>
    </cfRule>
  </conditionalFormatting>
  <conditionalFormatting sqref="L26:L33">
    <cfRule type="cellIs" dxfId="184" priority="5" stopIfTrue="1" operator="equal">
      <formula>0</formula>
    </cfRule>
  </conditionalFormatting>
  <conditionalFormatting sqref="G34">
    <cfRule type="cellIs" dxfId="183" priority="4" stopIfTrue="1" operator="equal">
      <formula>0</formula>
    </cfRule>
  </conditionalFormatting>
  <conditionalFormatting sqref="J34">
    <cfRule type="cellIs" dxfId="182" priority="3" stopIfTrue="1" operator="equal">
      <formula>0</formula>
    </cfRule>
  </conditionalFormatting>
  <conditionalFormatting sqref="K34">
    <cfRule type="cellIs" dxfId="181" priority="2" stopIfTrue="1" operator="equal">
      <formula>0</formula>
    </cfRule>
  </conditionalFormatting>
  <conditionalFormatting sqref="L34">
    <cfRule type="cellIs" dxfId="180" priority="1" stopIfTrue="1" operator="equal">
      <formula>0</formula>
    </cfRule>
  </conditionalFormatting>
  <pageMargins left="0.11811023622047245" right="0.11811023622047245" top="0.15748031496062992" bottom="0.15748031496062992" header="0.31496062992125984" footer="0.31496062992125984"/>
  <pageSetup paperSize="9" scale="55" orientation="landscape" verticalDpi="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5"/>
  <sheetViews>
    <sheetView topLeftCell="D16" zoomScale="75" zoomScaleNormal="75" workbookViewId="0">
      <selection activeCell="L23" sqref="L23"/>
    </sheetView>
  </sheetViews>
  <sheetFormatPr defaultRowHeight="15"/>
  <cols>
    <col min="1" max="1" width="2.42578125" customWidth="1"/>
    <col min="3" max="3" width="60.5703125" customWidth="1"/>
    <col min="4" max="4" width="14.28515625" customWidth="1"/>
    <col min="5" max="5" width="9.5703125" customWidth="1"/>
    <col min="6" max="6" width="27" customWidth="1"/>
    <col min="7" max="7" width="25.42578125" customWidth="1"/>
    <col min="8" max="9" width="20.7109375" customWidth="1"/>
    <col min="10" max="10" width="24" customWidth="1"/>
    <col min="11" max="11" width="23.85546875" customWidth="1"/>
    <col min="12" max="12" width="22.85546875" customWidth="1"/>
  </cols>
  <sheetData>
    <row r="1" spans="1:12" ht="59.25" customHeight="1">
      <c r="A1" s="1"/>
      <c r="B1" s="1"/>
      <c r="C1" s="1"/>
      <c r="D1" s="1"/>
      <c r="E1" s="1"/>
      <c r="F1" s="1"/>
      <c r="G1" s="1"/>
      <c r="H1" s="1"/>
      <c r="I1" s="1"/>
      <c r="J1" s="134" t="s">
        <v>0</v>
      </c>
      <c r="K1" s="134"/>
      <c r="L1" s="134"/>
    </row>
    <row r="2" spans="1:12" ht="25.5">
      <c r="A2" s="1"/>
      <c r="B2" s="1"/>
      <c r="C2" s="135" t="s">
        <v>1</v>
      </c>
      <c r="D2" s="136"/>
      <c r="E2" s="136"/>
      <c r="F2" s="136"/>
      <c r="G2" s="136"/>
      <c r="H2" s="136"/>
      <c r="I2" s="136"/>
      <c r="J2" s="136"/>
      <c r="K2" s="136"/>
      <c r="L2" s="136"/>
    </row>
    <row r="3" spans="1:12" ht="22.5">
      <c r="A3" s="1"/>
      <c r="B3" s="1"/>
      <c r="C3" s="137" t="s">
        <v>55</v>
      </c>
      <c r="D3" s="138"/>
      <c r="E3" s="138"/>
      <c r="F3" s="138"/>
      <c r="G3" s="138"/>
      <c r="H3" s="138"/>
      <c r="I3" s="138"/>
      <c r="J3" s="138"/>
      <c r="K3" s="138"/>
      <c r="L3" s="138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22.5">
      <c r="A5" s="1"/>
      <c r="B5" s="1"/>
      <c r="C5" s="2"/>
      <c r="D5" s="1"/>
      <c r="E5" s="3" t="s">
        <v>2</v>
      </c>
      <c r="F5" s="139" t="s">
        <v>75</v>
      </c>
      <c r="G5" s="139"/>
      <c r="H5" s="4">
        <v>2021</v>
      </c>
      <c r="I5" s="5" t="s">
        <v>4</v>
      </c>
      <c r="J5" s="6" t="s">
        <v>5</v>
      </c>
      <c r="K5" s="2"/>
      <c r="L5" s="2"/>
    </row>
    <row r="6" spans="1:12" ht="18.75">
      <c r="A6" s="1"/>
      <c r="B6" s="1"/>
      <c r="C6" s="7"/>
      <c r="D6" s="1"/>
      <c r="E6" s="7"/>
      <c r="F6" s="140" t="s">
        <v>6</v>
      </c>
      <c r="G6" s="140"/>
      <c r="H6" s="84"/>
      <c r="I6" s="7"/>
      <c r="J6" s="7"/>
      <c r="K6" s="7"/>
      <c r="L6" s="7"/>
    </row>
    <row r="7" spans="1:12" ht="9.9499999999999993" customHeight="1" thickBot="1">
      <c r="A7" s="1"/>
      <c r="B7" s="1"/>
      <c r="C7" s="7"/>
      <c r="D7" s="7"/>
      <c r="E7" s="7"/>
      <c r="F7" s="84"/>
      <c r="G7" s="84"/>
      <c r="H7" s="7"/>
      <c r="I7" s="7"/>
      <c r="J7" s="7"/>
      <c r="K7" s="7"/>
      <c r="L7" s="7"/>
    </row>
    <row r="8" spans="1:12" ht="19.5" customHeight="1" thickBot="1">
      <c r="A8" s="1"/>
      <c r="B8" s="141" t="s">
        <v>7</v>
      </c>
      <c r="C8" s="142"/>
      <c r="D8" s="142"/>
      <c r="E8" s="142"/>
      <c r="F8" s="142"/>
      <c r="G8" s="143"/>
      <c r="H8" s="8" t="s">
        <v>8</v>
      </c>
      <c r="I8" s="9"/>
      <c r="J8" s="144" t="s">
        <v>56</v>
      </c>
      <c r="K8" s="144"/>
      <c r="L8" s="144"/>
    </row>
    <row r="9" spans="1:12" ht="21.75" customHeight="1">
      <c r="A9" s="1"/>
      <c r="B9" s="145" t="s">
        <v>57</v>
      </c>
      <c r="C9" s="146"/>
      <c r="D9" s="146"/>
      <c r="E9" s="146"/>
      <c r="F9" s="146"/>
      <c r="G9" s="147"/>
      <c r="H9" s="151" t="s">
        <v>9</v>
      </c>
      <c r="I9" s="9"/>
      <c r="J9" s="144" t="s">
        <v>10</v>
      </c>
      <c r="K9" s="144"/>
      <c r="L9" s="144"/>
    </row>
    <row r="10" spans="1:12" ht="99.75" customHeight="1" thickBot="1">
      <c r="A10" s="1"/>
      <c r="B10" s="148"/>
      <c r="C10" s="149"/>
      <c r="D10" s="149"/>
      <c r="E10" s="149"/>
      <c r="F10" s="149"/>
      <c r="G10" s="150"/>
      <c r="H10" s="152"/>
      <c r="I10" s="10"/>
      <c r="J10" s="153"/>
      <c r="K10" s="153"/>
      <c r="L10" s="153"/>
    </row>
    <row r="11" spans="1:12" ht="9.9499999999999993" customHeight="1" thickBot="1">
      <c r="A11" s="1"/>
      <c r="B11" s="1"/>
      <c r="C11" s="9"/>
      <c r="D11" s="9"/>
      <c r="E11" s="9"/>
      <c r="F11" s="9"/>
      <c r="G11" s="9"/>
      <c r="H11" s="9"/>
      <c r="I11" s="9"/>
      <c r="J11" s="11"/>
      <c r="K11" s="11"/>
      <c r="L11" s="11"/>
    </row>
    <row r="12" spans="1:12" ht="18.75">
      <c r="A12" s="1"/>
      <c r="B12" s="12" t="s">
        <v>11</v>
      </c>
      <c r="C12" s="13"/>
      <c r="D12" s="14"/>
      <c r="E12" s="14"/>
      <c r="F12" s="14"/>
      <c r="G12" s="14"/>
      <c r="H12" s="14"/>
      <c r="I12" s="14"/>
      <c r="J12" s="15"/>
      <c r="K12" s="15"/>
      <c r="L12" s="16"/>
    </row>
    <row r="13" spans="1:12" ht="18.75">
      <c r="A13" s="1"/>
      <c r="B13" s="17" t="s">
        <v>58</v>
      </c>
      <c r="C13" s="18"/>
      <c r="D13" s="18"/>
      <c r="E13" s="18"/>
      <c r="F13" s="18"/>
      <c r="G13" s="18"/>
      <c r="H13" s="18"/>
      <c r="I13" s="18"/>
      <c r="J13" s="18"/>
      <c r="K13" s="18"/>
      <c r="L13" s="19"/>
    </row>
    <row r="14" spans="1:12" ht="18.75">
      <c r="A14" s="1"/>
      <c r="B14" s="17" t="s">
        <v>71</v>
      </c>
      <c r="C14" s="20"/>
      <c r="D14" s="20"/>
      <c r="E14" s="20"/>
      <c r="F14" s="20"/>
      <c r="G14" s="20"/>
      <c r="H14" s="21"/>
      <c r="I14" s="20"/>
      <c r="J14" s="20"/>
      <c r="K14" s="20"/>
      <c r="L14" s="22"/>
    </row>
    <row r="15" spans="1:12" ht="18.75">
      <c r="A15" s="1"/>
      <c r="B15" s="23"/>
      <c r="C15" s="154" t="s">
        <v>70</v>
      </c>
      <c r="D15" s="154"/>
      <c r="E15" s="154"/>
      <c r="F15" s="154"/>
      <c r="G15" s="154"/>
      <c r="H15" s="154"/>
      <c r="I15" s="154"/>
      <c r="J15" s="154"/>
      <c r="K15" s="154"/>
      <c r="L15" s="155"/>
    </row>
    <row r="16" spans="1:12" ht="16.5" thickBot="1">
      <c r="A16" s="1"/>
      <c r="B16" s="132" t="s">
        <v>12</v>
      </c>
      <c r="C16" s="133"/>
      <c r="D16" s="133"/>
      <c r="E16" s="133"/>
      <c r="F16" s="133"/>
      <c r="G16" s="133"/>
      <c r="H16" s="133"/>
      <c r="I16" s="133"/>
      <c r="J16" s="133"/>
      <c r="K16" s="133"/>
      <c r="L16" s="24"/>
    </row>
    <row r="17" spans="1:12" ht="9.9499999999999993" customHeight="1" thickBot="1">
      <c r="A17" s="1"/>
      <c r="B17" s="1"/>
      <c r="C17" s="156"/>
      <c r="D17" s="157"/>
      <c r="E17" s="157"/>
      <c r="F17" s="157"/>
      <c r="G17" s="157"/>
      <c r="H17" s="157"/>
      <c r="I17" s="157"/>
      <c r="J17" s="157"/>
      <c r="K17" s="157"/>
      <c r="L17" s="26"/>
    </row>
    <row r="18" spans="1:12" ht="20.100000000000001" customHeight="1" thickBot="1">
      <c r="A18" s="27"/>
      <c r="B18" s="158" t="s">
        <v>13</v>
      </c>
      <c r="C18" s="159"/>
      <c r="D18" s="164" t="s">
        <v>14</v>
      </c>
      <c r="E18" s="167" t="s">
        <v>15</v>
      </c>
      <c r="F18" s="170" t="s">
        <v>16</v>
      </c>
      <c r="G18" s="173" t="s">
        <v>17</v>
      </c>
      <c r="H18" s="173"/>
      <c r="I18" s="173"/>
      <c r="J18" s="173"/>
      <c r="K18" s="173"/>
      <c r="L18" s="174"/>
    </row>
    <row r="19" spans="1:12" ht="27" customHeight="1" thickBot="1">
      <c r="A19" s="27"/>
      <c r="B19" s="160"/>
      <c r="C19" s="161"/>
      <c r="D19" s="165"/>
      <c r="E19" s="168"/>
      <c r="F19" s="171"/>
      <c r="G19" s="175" t="s">
        <v>18</v>
      </c>
      <c r="H19" s="176"/>
      <c r="I19" s="176"/>
      <c r="J19" s="176"/>
      <c r="K19" s="177"/>
      <c r="L19" s="167" t="s">
        <v>59</v>
      </c>
    </row>
    <row r="20" spans="1:12" ht="49.5" customHeight="1" thickBot="1">
      <c r="A20" s="27"/>
      <c r="B20" s="162"/>
      <c r="C20" s="163"/>
      <c r="D20" s="166"/>
      <c r="E20" s="169"/>
      <c r="F20" s="172"/>
      <c r="G20" s="28" t="s">
        <v>19</v>
      </c>
      <c r="H20" s="28" t="s">
        <v>20</v>
      </c>
      <c r="I20" s="28" t="s">
        <v>21</v>
      </c>
      <c r="J20" s="28" t="s">
        <v>22</v>
      </c>
      <c r="K20" s="29" t="s">
        <v>23</v>
      </c>
      <c r="L20" s="169"/>
    </row>
    <row r="21" spans="1:12" ht="20.100000000000001" customHeight="1" thickBot="1">
      <c r="A21" s="1"/>
      <c r="B21" s="180" t="s">
        <v>24</v>
      </c>
      <c r="C21" s="174"/>
      <c r="D21" s="29" t="s">
        <v>25</v>
      </c>
      <c r="E21" s="85" t="s">
        <v>26</v>
      </c>
      <c r="F21" s="29">
        <v>1</v>
      </c>
      <c r="G21" s="29">
        <v>2</v>
      </c>
      <c r="H21" s="31" t="s">
        <v>27</v>
      </c>
      <c r="I21" s="31" t="s">
        <v>28</v>
      </c>
      <c r="J21" s="29">
        <v>3</v>
      </c>
      <c r="K21" s="85">
        <v>4</v>
      </c>
      <c r="L21" s="85">
        <v>5</v>
      </c>
    </row>
    <row r="22" spans="1:12" s="35" customFormat="1" ht="34.5" customHeight="1">
      <c r="A22" s="9"/>
      <c r="B22" s="181" t="s">
        <v>60</v>
      </c>
      <c r="C22" s="182"/>
      <c r="D22" s="32"/>
      <c r="E22" s="32"/>
      <c r="F22" s="33"/>
      <c r="G22" s="33"/>
      <c r="H22" s="33"/>
      <c r="I22" s="33"/>
      <c r="J22" s="33"/>
      <c r="K22" s="34"/>
      <c r="L22" s="34"/>
    </row>
    <row r="23" spans="1:12" s="35" customFormat="1" ht="24.95" customHeight="1">
      <c r="A23" s="9"/>
      <c r="B23" s="178" t="s">
        <v>29</v>
      </c>
      <c r="C23" s="179"/>
      <c r="D23" s="36" t="s">
        <v>30</v>
      </c>
      <c r="E23" s="37" t="s">
        <v>31</v>
      </c>
      <c r="F23" s="38">
        <f>G23+J23+K23+L23</f>
        <v>6107.23</v>
      </c>
      <c r="G23" s="39">
        <v>2670.6280000000002</v>
      </c>
      <c r="H23" s="39">
        <v>0</v>
      </c>
      <c r="I23" s="39">
        <v>0</v>
      </c>
      <c r="J23" s="39">
        <v>-54.92</v>
      </c>
      <c r="K23" s="40">
        <v>191.82499999999999</v>
      </c>
      <c r="L23" s="40">
        <v>3299.6970000000001</v>
      </c>
    </row>
    <row r="24" spans="1:12" s="35" customFormat="1" ht="24.95" customHeight="1" thickBot="1">
      <c r="A24" s="9"/>
      <c r="B24" s="183" t="s">
        <v>32</v>
      </c>
      <c r="C24" s="184"/>
      <c r="D24" s="41" t="s">
        <v>30</v>
      </c>
      <c r="E24" s="42" t="s">
        <v>33</v>
      </c>
      <c r="F24" s="43">
        <f>G24+J24+K24+L24</f>
        <v>8168.6920000000009</v>
      </c>
      <c r="G24" s="39">
        <v>3659.7950000000001</v>
      </c>
      <c r="H24" s="39">
        <v>0</v>
      </c>
      <c r="I24" s="39">
        <v>0</v>
      </c>
      <c r="J24" s="39">
        <v>201.202</v>
      </c>
      <c r="K24" s="40">
        <v>275.91699999999997</v>
      </c>
      <c r="L24" s="44">
        <v>4031.7779999999998</v>
      </c>
    </row>
    <row r="25" spans="1:12" s="35" customFormat="1" ht="24.95" customHeight="1">
      <c r="A25" s="9"/>
      <c r="B25" s="181" t="s">
        <v>61</v>
      </c>
      <c r="C25" s="182"/>
      <c r="D25" s="32"/>
      <c r="E25" s="45"/>
      <c r="F25" s="46"/>
      <c r="G25" s="47"/>
      <c r="H25" s="47"/>
      <c r="I25" s="47"/>
      <c r="J25" s="47"/>
      <c r="K25" s="48"/>
      <c r="L25" s="48"/>
    </row>
    <row r="26" spans="1:12" s="35" customFormat="1" ht="24.95" customHeight="1">
      <c r="A26" s="9"/>
      <c r="B26" s="178" t="s">
        <v>34</v>
      </c>
      <c r="C26" s="179"/>
      <c r="D26" s="36" t="s">
        <v>35</v>
      </c>
      <c r="E26" s="37" t="s">
        <v>36</v>
      </c>
      <c r="F26" s="38">
        <f>G26+J26+K26</f>
        <v>101.65599999999999</v>
      </c>
      <c r="G26" s="39">
        <v>76.688999999999993</v>
      </c>
      <c r="H26" s="39">
        <v>0</v>
      </c>
      <c r="I26" s="39">
        <v>0</v>
      </c>
      <c r="J26" s="39">
        <v>11.935</v>
      </c>
      <c r="K26" s="40">
        <v>13.032</v>
      </c>
      <c r="L26" s="40">
        <v>0</v>
      </c>
    </row>
    <row r="27" spans="1:12" s="35" customFormat="1" ht="24.95" customHeight="1" thickBot="1">
      <c r="A27" s="9"/>
      <c r="B27" s="183" t="s">
        <v>37</v>
      </c>
      <c r="C27" s="184"/>
      <c r="D27" s="41" t="s">
        <v>35</v>
      </c>
      <c r="E27" s="42" t="s">
        <v>38</v>
      </c>
      <c r="F27" s="43">
        <f>G27+J27+K27+L27</f>
        <v>1162.2539999999999</v>
      </c>
      <c r="G27" s="39">
        <v>837.43700000000001</v>
      </c>
      <c r="H27" s="39">
        <v>0</v>
      </c>
      <c r="I27" s="39">
        <v>0</v>
      </c>
      <c r="J27" s="39">
        <v>119.21599999999999</v>
      </c>
      <c r="K27" s="40">
        <v>151.761</v>
      </c>
      <c r="L27" s="44">
        <v>53.84</v>
      </c>
    </row>
    <row r="28" spans="1:12" s="35" customFormat="1" ht="33" customHeight="1">
      <c r="A28" s="9"/>
      <c r="B28" s="181" t="s">
        <v>62</v>
      </c>
      <c r="C28" s="182"/>
      <c r="D28" s="32"/>
      <c r="E28" s="45"/>
      <c r="F28" s="46"/>
      <c r="G28" s="47"/>
      <c r="H28" s="47"/>
      <c r="I28" s="47"/>
      <c r="J28" s="47"/>
      <c r="K28" s="48"/>
      <c r="L28" s="48"/>
    </row>
    <row r="29" spans="1:12" s="35" customFormat="1" ht="24.95" customHeight="1">
      <c r="A29" s="9"/>
      <c r="B29" s="178" t="s">
        <v>34</v>
      </c>
      <c r="C29" s="179"/>
      <c r="D29" s="36" t="s">
        <v>30</v>
      </c>
      <c r="E29" s="37" t="s">
        <v>39</v>
      </c>
      <c r="F29" s="38">
        <f>G29+J29+K29</f>
        <v>2536.8069999999998</v>
      </c>
      <c r="G29" s="39">
        <v>1912.74</v>
      </c>
      <c r="H29" s="39">
        <v>0</v>
      </c>
      <c r="I29" s="39">
        <v>0</v>
      </c>
      <c r="J29" s="39">
        <v>299.08999999999997</v>
      </c>
      <c r="K29" s="40">
        <v>324.97699999999998</v>
      </c>
      <c r="L29" s="40">
        <v>0</v>
      </c>
    </row>
    <row r="30" spans="1:12" s="35" customFormat="1" ht="24.95" customHeight="1" thickBot="1">
      <c r="A30" s="9"/>
      <c r="B30" s="183" t="s">
        <v>37</v>
      </c>
      <c r="C30" s="184"/>
      <c r="D30" s="41" t="s">
        <v>30</v>
      </c>
      <c r="E30" s="42" t="s">
        <v>40</v>
      </c>
      <c r="F30" s="43">
        <f>G30+J30+K30+L30</f>
        <v>20581.266999999996</v>
      </c>
      <c r="G30" s="39">
        <v>14844.57</v>
      </c>
      <c r="H30" s="39">
        <v>0</v>
      </c>
      <c r="I30" s="39">
        <v>0</v>
      </c>
      <c r="J30" s="39">
        <v>2121.7849999999999</v>
      </c>
      <c r="K30" s="40">
        <v>2717.402</v>
      </c>
      <c r="L30" s="44">
        <v>897.51</v>
      </c>
    </row>
    <row r="31" spans="1:12" s="35" customFormat="1" ht="24.95" customHeight="1">
      <c r="A31" s="9"/>
      <c r="B31" s="181" t="s">
        <v>63</v>
      </c>
      <c r="C31" s="182"/>
      <c r="D31" s="32"/>
      <c r="E31" s="45"/>
      <c r="F31" s="46"/>
      <c r="G31" s="47"/>
      <c r="H31" s="47"/>
      <c r="I31" s="47"/>
      <c r="J31" s="47"/>
      <c r="K31" s="48"/>
      <c r="L31" s="48"/>
    </row>
    <row r="32" spans="1:12" s="35" customFormat="1" ht="24.95" customHeight="1">
      <c r="A32" s="9"/>
      <c r="B32" s="178" t="s">
        <v>41</v>
      </c>
      <c r="C32" s="179"/>
      <c r="D32" s="36" t="s">
        <v>30</v>
      </c>
      <c r="E32" s="37" t="s">
        <v>42</v>
      </c>
      <c r="F32" s="38">
        <f>G32+J32+K32</f>
        <v>2205.4899999999998</v>
      </c>
      <c r="G32" s="39">
        <v>1470.4079999999999</v>
      </c>
      <c r="H32" s="39">
        <v>0</v>
      </c>
      <c r="I32" s="39">
        <v>0</v>
      </c>
      <c r="J32" s="39">
        <v>478.60700000000003</v>
      </c>
      <c r="K32" s="40">
        <v>256.47500000000002</v>
      </c>
      <c r="L32" s="40">
        <v>0</v>
      </c>
    </row>
    <row r="33" spans="1:12" s="35" customFormat="1" ht="24.95" customHeight="1" thickBot="1">
      <c r="A33" s="9"/>
      <c r="B33" s="183" t="s">
        <v>43</v>
      </c>
      <c r="C33" s="184"/>
      <c r="D33" s="49" t="s">
        <v>30</v>
      </c>
      <c r="E33" s="50" t="s">
        <v>44</v>
      </c>
      <c r="F33" s="43">
        <f>G33+J33+K33+L33</f>
        <v>18188.488000000001</v>
      </c>
      <c r="G33" s="51">
        <v>13413.071</v>
      </c>
      <c r="H33" s="51">
        <v>0</v>
      </c>
      <c r="I33" s="51">
        <v>0</v>
      </c>
      <c r="J33" s="51">
        <v>2045.18</v>
      </c>
      <c r="K33" s="40">
        <v>2564.808</v>
      </c>
      <c r="L33" s="52">
        <v>165.429</v>
      </c>
    </row>
    <row r="34" spans="1:12" s="35" customFormat="1" ht="47.25" customHeight="1" thickBot="1">
      <c r="A34" s="9"/>
      <c r="B34" s="185" t="s">
        <v>64</v>
      </c>
      <c r="C34" s="186"/>
      <c r="D34" s="29" t="s">
        <v>30</v>
      </c>
      <c r="E34" s="31" t="s">
        <v>45</v>
      </c>
      <c r="F34" s="79">
        <f>F23+F30-F33</f>
        <v>8500.0089999999946</v>
      </c>
      <c r="G34" s="53">
        <f>G23+G30-G33</f>
        <v>4102.1270000000004</v>
      </c>
      <c r="H34" s="70">
        <v>0</v>
      </c>
      <c r="I34" s="70">
        <v>0</v>
      </c>
      <c r="J34" s="53">
        <f>J23+J30-J33</f>
        <v>21.684999999999718</v>
      </c>
      <c r="K34" s="53">
        <f>K23+K30-K33</f>
        <v>344.41899999999987</v>
      </c>
      <c r="L34" s="53">
        <f>L23+L30-L33</f>
        <v>4031.7780000000002</v>
      </c>
    </row>
    <row r="35" spans="1:12" ht="9.75" customHeight="1">
      <c r="A35" s="54"/>
      <c r="B35" s="55"/>
      <c r="C35" s="55" t="s">
        <v>5</v>
      </c>
      <c r="D35" s="56"/>
      <c r="E35" s="57"/>
      <c r="F35" s="58">
        <v>0</v>
      </c>
      <c r="G35" s="58">
        <v>0</v>
      </c>
      <c r="H35" s="58">
        <v>0</v>
      </c>
      <c r="I35" s="58">
        <v>0</v>
      </c>
      <c r="J35" s="58">
        <v>0</v>
      </c>
      <c r="K35" s="58">
        <v>0</v>
      </c>
      <c r="L35" s="58">
        <v>0</v>
      </c>
    </row>
    <row r="36" spans="1:12" ht="20.100000000000001" customHeight="1">
      <c r="A36" s="54"/>
      <c r="B36" s="187" t="s">
        <v>65</v>
      </c>
      <c r="C36" s="187"/>
      <c r="D36" s="187"/>
      <c r="E36" s="187"/>
      <c r="F36" s="187"/>
      <c r="G36" s="187"/>
      <c r="H36" s="59"/>
      <c r="I36" s="188" t="s">
        <v>66</v>
      </c>
      <c r="J36" s="188"/>
      <c r="K36" s="188"/>
      <c r="L36" s="60"/>
    </row>
    <row r="37" spans="1:12" ht="14.25" customHeight="1">
      <c r="B37" s="61" t="s">
        <v>5</v>
      </c>
      <c r="C37" s="87"/>
      <c r="D37" s="62"/>
      <c r="E37" s="189" t="s">
        <v>46</v>
      </c>
      <c r="F37" s="189"/>
      <c r="G37" s="189"/>
      <c r="H37" s="63" t="s">
        <v>47</v>
      </c>
      <c r="I37" s="190" t="s">
        <v>48</v>
      </c>
      <c r="J37" s="190"/>
      <c r="K37" s="64"/>
    </row>
    <row r="38" spans="1:12" ht="15.75">
      <c r="B38" s="187" t="s">
        <v>49</v>
      </c>
      <c r="C38" s="187"/>
      <c r="D38" s="187"/>
      <c r="E38" s="187"/>
      <c r="F38" s="187"/>
      <c r="G38" s="187"/>
      <c r="H38" s="65"/>
      <c r="I38" s="191" t="s">
        <v>67</v>
      </c>
      <c r="J38" s="191"/>
      <c r="K38" s="191"/>
    </row>
    <row r="39" spans="1:12" ht="12.75" customHeight="1">
      <c r="B39" s="61" t="s">
        <v>5</v>
      </c>
      <c r="C39" s="87"/>
      <c r="D39" s="62"/>
      <c r="E39" s="192" t="s">
        <v>50</v>
      </c>
      <c r="F39" s="192"/>
      <c r="G39" s="192"/>
      <c r="H39" s="192"/>
      <c r="I39" s="190" t="s">
        <v>48</v>
      </c>
      <c r="J39" s="190"/>
      <c r="K39" s="64" t="s">
        <v>5</v>
      </c>
    </row>
    <row r="40" spans="1:12" ht="15.75">
      <c r="B40" s="86" t="s">
        <v>51</v>
      </c>
      <c r="C40" s="86"/>
      <c r="D40" s="86"/>
      <c r="E40" s="86"/>
      <c r="F40" s="86"/>
      <c r="G40" s="86"/>
      <c r="H40" s="65"/>
      <c r="I40" s="191" t="s">
        <v>68</v>
      </c>
      <c r="J40" s="191"/>
      <c r="K40" s="191"/>
    </row>
    <row r="41" spans="1:12" ht="14.25" customHeight="1">
      <c r="B41" s="61" t="s">
        <v>5</v>
      </c>
      <c r="C41" s="68"/>
      <c r="D41" s="62"/>
      <c r="E41" s="193" t="s">
        <v>52</v>
      </c>
      <c r="F41" s="193"/>
      <c r="G41" s="193"/>
      <c r="H41" s="193"/>
      <c r="I41" s="190" t="s">
        <v>48</v>
      </c>
      <c r="J41" s="190"/>
      <c r="K41" s="64" t="s">
        <v>5</v>
      </c>
    </row>
    <row r="42" spans="1:12" ht="15.75">
      <c r="B42" s="187" t="s">
        <v>53</v>
      </c>
      <c r="C42" s="187"/>
      <c r="D42" s="187"/>
      <c r="E42" s="187"/>
      <c r="F42" s="187"/>
      <c r="G42" s="187"/>
      <c r="H42" s="65"/>
      <c r="I42" s="191" t="s">
        <v>69</v>
      </c>
      <c r="J42" s="191"/>
      <c r="K42" s="191"/>
    </row>
    <row r="43" spans="1:12" ht="21.75" customHeight="1">
      <c r="B43" s="61" t="s">
        <v>5</v>
      </c>
      <c r="C43" s="87"/>
      <c r="D43" s="62"/>
      <c r="E43" s="192" t="s">
        <v>54</v>
      </c>
      <c r="F43" s="192"/>
      <c r="G43" s="192"/>
      <c r="H43" s="192"/>
      <c r="I43" s="190" t="s">
        <v>48</v>
      </c>
      <c r="J43" s="190"/>
      <c r="K43" s="64" t="s">
        <v>5</v>
      </c>
    </row>
    <row r="44" spans="1:12" ht="4.5" customHeight="1"/>
    <row r="45" spans="1:12" s="69" customFormat="1" ht="18.75"/>
  </sheetData>
  <mergeCells count="50">
    <mergeCell ref="B16:K16"/>
    <mergeCell ref="J1:L1"/>
    <mergeCell ref="C2:L2"/>
    <mergeCell ref="C3:L3"/>
    <mergeCell ref="F5:G5"/>
    <mergeCell ref="F6:G6"/>
    <mergeCell ref="B8:G8"/>
    <mergeCell ref="J8:L8"/>
    <mergeCell ref="B9:G10"/>
    <mergeCell ref="H9:H10"/>
    <mergeCell ref="J9:L9"/>
    <mergeCell ref="J10:L10"/>
    <mergeCell ref="C15:L15"/>
    <mergeCell ref="C17:K17"/>
    <mergeCell ref="B18:C20"/>
    <mergeCell ref="D18:D20"/>
    <mergeCell ref="E18:E20"/>
    <mergeCell ref="F18:F20"/>
    <mergeCell ref="G18:L18"/>
    <mergeCell ref="G19:K19"/>
    <mergeCell ref="L19:L20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3:C33"/>
    <mergeCell ref="B34:C34"/>
    <mergeCell ref="B36:G36"/>
    <mergeCell ref="I36:K36"/>
    <mergeCell ref="E37:G37"/>
    <mergeCell ref="I37:J37"/>
    <mergeCell ref="B42:G42"/>
    <mergeCell ref="I42:K42"/>
    <mergeCell ref="E43:H43"/>
    <mergeCell ref="I43:J43"/>
    <mergeCell ref="B38:G38"/>
    <mergeCell ref="I38:K38"/>
    <mergeCell ref="E39:H39"/>
    <mergeCell ref="I39:J39"/>
    <mergeCell ref="I40:K40"/>
    <mergeCell ref="E41:H41"/>
    <mergeCell ref="I41:J41"/>
  </mergeCells>
  <conditionalFormatting sqref="J5">
    <cfRule type="containsText" dxfId="179" priority="21" stopIfTrue="1" operator="containsText" text="ЗАПОВНІТЬ місяць">
      <formula>NOT(ISERROR(SEARCH("ЗАПОВНІТЬ місяць",J5)))</formula>
    </cfRule>
  </conditionalFormatting>
  <conditionalFormatting sqref="F35:L35">
    <cfRule type="cellIs" dxfId="178" priority="19" stopIfTrue="1" operator="notEqual">
      <formula>0</formula>
    </cfRule>
    <cfRule type="cellIs" dxfId="177" priority="20" stopIfTrue="1" operator="equal">
      <formula>0</formula>
    </cfRule>
  </conditionalFormatting>
  <conditionalFormatting sqref="C35">
    <cfRule type="containsText" dxfId="176" priority="18" stopIfTrue="1" operator="containsText" text="ПОЯСНІТЬ">
      <formula>NOT(ISERROR(SEARCH("ПОЯСНІТЬ",C35)))</formula>
    </cfRule>
  </conditionalFormatting>
  <conditionalFormatting sqref="G23:L25 H34:I34 G26:K33">
    <cfRule type="cellIs" dxfId="175" priority="17" stopIfTrue="1" operator="equal">
      <formula>0</formula>
    </cfRule>
  </conditionalFormatting>
  <conditionalFormatting sqref="J36">
    <cfRule type="containsText" dxfId="174" priority="16" stopIfTrue="1" operator="containsText" text="ЗАПОВНІТЬ">
      <formula>NOT(ISERROR(SEARCH("ЗАПОВНІТЬ",J36)))</formula>
    </cfRule>
  </conditionalFormatting>
  <conditionalFormatting sqref="C36">
    <cfRule type="containsText" dxfId="173" priority="15" stopIfTrue="1" operator="containsText" text="ЗАПОВНІТЬ">
      <formula>NOT(ISERROR(SEARCH("ЗАПОВНІТЬ",C36)))</formula>
    </cfRule>
  </conditionalFormatting>
  <conditionalFormatting sqref="F36">
    <cfRule type="containsText" dxfId="172" priority="14" stopIfTrue="1" operator="containsText" text="ЗАПОВНІТЬ">
      <formula>NOT(ISERROR(SEARCH("ЗАПОВНІТЬ",F36)))</formula>
    </cfRule>
  </conditionalFormatting>
  <conditionalFormatting sqref="K41 K43 K39 K37">
    <cfRule type="containsText" dxfId="171" priority="13" stopIfTrue="1" operator="containsText" text="ЗАПОВНІТЬ ПРІЗВИЩЕ">
      <formula>NOT(ISERROR(SEARCH("ЗАПОВНІТЬ ПРІЗВИЩЕ",K37)))</formula>
    </cfRule>
  </conditionalFormatting>
  <conditionalFormatting sqref="B41 B43 B39 B37">
    <cfRule type="containsText" dxfId="170" priority="12" stopIfTrue="1" operator="containsText" text="ЗАПОВНІТЬ">
      <formula>NOT(ISERROR(SEARCH("ЗАПОВНІТЬ",B37)))</formula>
    </cfRule>
  </conditionalFormatting>
  <conditionalFormatting sqref="L26:L33">
    <cfRule type="cellIs" dxfId="169" priority="11" stopIfTrue="1" operator="equal">
      <formula>0</formula>
    </cfRule>
  </conditionalFormatting>
  <conditionalFormatting sqref="G34">
    <cfRule type="cellIs" dxfId="168" priority="10" stopIfTrue="1" operator="equal">
      <formula>0</formula>
    </cfRule>
  </conditionalFormatting>
  <conditionalFormatting sqref="J34">
    <cfRule type="cellIs" dxfId="167" priority="3" stopIfTrue="1" operator="equal">
      <formula>0</formula>
    </cfRule>
  </conditionalFormatting>
  <conditionalFormatting sqref="K34">
    <cfRule type="cellIs" dxfId="166" priority="2" stopIfTrue="1" operator="equal">
      <formula>0</formula>
    </cfRule>
  </conditionalFormatting>
  <conditionalFormatting sqref="L34">
    <cfRule type="cellIs" dxfId="165" priority="1" stopIfTrue="1" operator="equal">
      <formula>0</formula>
    </cfRule>
  </conditionalFormatting>
  <pageMargins left="0.11811023622047245" right="0.11811023622047245" top="0.15748031496062992" bottom="0.15748031496062992" header="0.31496062992125984" footer="0.31496062992125984"/>
  <pageSetup paperSize="9" scale="55" orientation="landscape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5"/>
  <sheetViews>
    <sheetView topLeftCell="B12" zoomScale="50" zoomScaleNormal="50" workbookViewId="0">
      <selection activeCell="L32" sqref="L32"/>
    </sheetView>
  </sheetViews>
  <sheetFormatPr defaultRowHeight="15"/>
  <cols>
    <col min="1" max="1" width="2.42578125" customWidth="1"/>
    <col min="3" max="3" width="60.5703125" customWidth="1"/>
    <col min="4" max="4" width="14.28515625" customWidth="1"/>
    <col min="5" max="5" width="9.5703125" customWidth="1"/>
    <col min="6" max="6" width="27" customWidth="1"/>
    <col min="7" max="7" width="25.42578125" customWidth="1"/>
    <col min="8" max="9" width="20.7109375" customWidth="1"/>
    <col min="10" max="10" width="24" customWidth="1"/>
    <col min="11" max="11" width="23.85546875" customWidth="1"/>
    <col min="12" max="12" width="22.85546875" customWidth="1"/>
  </cols>
  <sheetData>
    <row r="1" spans="1:12" ht="59.25" customHeight="1">
      <c r="A1" s="1"/>
      <c r="B1" s="1"/>
      <c r="C1" s="1"/>
      <c r="D1" s="1"/>
      <c r="E1" s="1"/>
      <c r="F1" s="1"/>
      <c r="G1" s="1"/>
      <c r="H1" s="1"/>
      <c r="I1" s="1"/>
      <c r="J1" s="134" t="s">
        <v>0</v>
      </c>
      <c r="K1" s="134"/>
      <c r="L1" s="134"/>
    </row>
    <row r="2" spans="1:12" ht="25.5">
      <c r="A2" s="1"/>
      <c r="B2" s="1"/>
      <c r="C2" s="135" t="s">
        <v>1</v>
      </c>
      <c r="D2" s="136"/>
      <c r="E2" s="136"/>
      <c r="F2" s="136"/>
      <c r="G2" s="136"/>
      <c r="H2" s="136"/>
      <c r="I2" s="136"/>
      <c r="J2" s="136"/>
      <c r="K2" s="136"/>
      <c r="L2" s="136"/>
    </row>
    <row r="3" spans="1:12" ht="22.5">
      <c r="A3" s="1"/>
      <c r="B3" s="1"/>
      <c r="C3" s="137" t="s">
        <v>55</v>
      </c>
      <c r="D3" s="138"/>
      <c r="E3" s="138"/>
      <c r="F3" s="138"/>
      <c r="G3" s="138"/>
      <c r="H3" s="138"/>
      <c r="I3" s="138"/>
      <c r="J3" s="138"/>
      <c r="K3" s="138"/>
      <c r="L3" s="138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22.5">
      <c r="A5" s="1"/>
      <c r="B5" s="1"/>
      <c r="C5" s="2"/>
      <c r="D5" s="1"/>
      <c r="E5" s="3" t="s">
        <v>2</v>
      </c>
      <c r="F5" s="139" t="s">
        <v>76</v>
      </c>
      <c r="G5" s="139"/>
      <c r="H5" s="4">
        <v>2022</v>
      </c>
      <c r="I5" s="5" t="s">
        <v>4</v>
      </c>
      <c r="J5" s="6" t="s">
        <v>5</v>
      </c>
      <c r="K5" s="2"/>
      <c r="L5" s="2"/>
    </row>
    <row r="6" spans="1:12" ht="18.75">
      <c r="A6" s="1"/>
      <c r="B6" s="1"/>
      <c r="C6" s="7"/>
      <c r="D6" s="1"/>
      <c r="E6" s="7"/>
      <c r="F6" s="140" t="s">
        <v>6</v>
      </c>
      <c r="G6" s="140"/>
      <c r="H6" s="88"/>
      <c r="I6" s="7"/>
      <c r="J6" s="7"/>
      <c r="K6" s="7"/>
      <c r="L6" s="7"/>
    </row>
    <row r="7" spans="1:12" ht="9.9499999999999993" customHeight="1" thickBot="1">
      <c r="A7" s="1"/>
      <c r="B7" s="1"/>
      <c r="C7" s="7"/>
      <c r="D7" s="7"/>
      <c r="E7" s="7"/>
      <c r="F7" s="88"/>
      <c r="G7" s="88"/>
      <c r="H7" s="7"/>
      <c r="I7" s="7"/>
      <c r="J7" s="7"/>
      <c r="K7" s="7"/>
      <c r="L7" s="7"/>
    </row>
    <row r="8" spans="1:12" ht="19.5" customHeight="1" thickBot="1">
      <c r="A8" s="1"/>
      <c r="B8" s="141" t="s">
        <v>7</v>
      </c>
      <c r="C8" s="142"/>
      <c r="D8" s="142"/>
      <c r="E8" s="142"/>
      <c r="F8" s="142"/>
      <c r="G8" s="143"/>
      <c r="H8" s="8" t="s">
        <v>8</v>
      </c>
      <c r="I8" s="9"/>
      <c r="J8" s="144" t="s">
        <v>56</v>
      </c>
      <c r="K8" s="144"/>
      <c r="L8" s="144"/>
    </row>
    <row r="9" spans="1:12" ht="21.75" customHeight="1">
      <c r="A9" s="1"/>
      <c r="B9" s="145" t="s">
        <v>57</v>
      </c>
      <c r="C9" s="146"/>
      <c r="D9" s="146"/>
      <c r="E9" s="146"/>
      <c r="F9" s="146"/>
      <c r="G9" s="147"/>
      <c r="H9" s="151" t="s">
        <v>9</v>
      </c>
      <c r="I9" s="9"/>
      <c r="J9" s="144" t="s">
        <v>10</v>
      </c>
      <c r="K9" s="144"/>
      <c r="L9" s="144"/>
    </row>
    <row r="10" spans="1:12" ht="99.75" customHeight="1" thickBot="1">
      <c r="A10" s="1"/>
      <c r="B10" s="148"/>
      <c r="C10" s="149"/>
      <c r="D10" s="149"/>
      <c r="E10" s="149"/>
      <c r="F10" s="149"/>
      <c r="G10" s="150"/>
      <c r="H10" s="152"/>
      <c r="I10" s="10"/>
      <c r="J10" s="153"/>
      <c r="K10" s="153"/>
      <c r="L10" s="153"/>
    </row>
    <row r="11" spans="1:12" ht="9.9499999999999993" customHeight="1" thickBot="1">
      <c r="A11" s="1"/>
      <c r="B11" s="1"/>
      <c r="C11" s="9"/>
      <c r="D11" s="9"/>
      <c r="E11" s="9"/>
      <c r="F11" s="9"/>
      <c r="G11" s="9"/>
      <c r="H11" s="9"/>
      <c r="I11" s="9"/>
      <c r="J11" s="11"/>
      <c r="K11" s="11"/>
      <c r="L11" s="11"/>
    </row>
    <row r="12" spans="1:12" ht="18.75">
      <c r="A12" s="1"/>
      <c r="B12" s="12" t="s">
        <v>11</v>
      </c>
      <c r="C12" s="13"/>
      <c r="D12" s="14"/>
      <c r="E12" s="14"/>
      <c r="F12" s="14"/>
      <c r="G12" s="14"/>
      <c r="H12" s="14"/>
      <c r="I12" s="14"/>
      <c r="J12" s="15"/>
      <c r="K12" s="15"/>
      <c r="L12" s="16"/>
    </row>
    <row r="13" spans="1:12" ht="18.75">
      <c r="A13" s="1"/>
      <c r="B13" s="17" t="s">
        <v>58</v>
      </c>
      <c r="C13" s="18"/>
      <c r="D13" s="18"/>
      <c r="E13" s="18"/>
      <c r="F13" s="18"/>
      <c r="G13" s="18"/>
      <c r="H13" s="18"/>
      <c r="I13" s="18"/>
      <c r="J13" s="18"/>
      <c r="K13" s="18"/>
      <c r="L13" s="19"/>
    </row>
    <row r="14" spans="1:12" ht="18.75">
      <c r="A14" s="1"/>
      <c r="B14" s="17" t="s">
        <v>71</v>
      </c>
      <c r="C14" s="20"/>
      <c r="D14" s="20"/>
      <c r="E14" s="20"/>
      <c r="F14" s="20"/>
      <c r="G14" s="20"/>
      <c r="H14" s="21"/>
      <c r="I14" s="20"/>
      <c r="J14" s="20"/>
      <c r="K14" s="20"/>
      <c r="L14" s="22"/>
    </row>
    <row r="15" spans="1:12" ht="18.75">
      <c r="A15" s="1"/>
      <c r="B15" s="23"/>
      <c r="C15" s="154" t="s">
        <v>70</v>
      </c>
      <c r="D15" s="154"/>
      <c r="E15" s="154"/>
      <c r="F15" s="154"/>
      <c r="G15" s="154"/>
      <c r="H15" s="154"/>
      <c r="I15" s="154"/>
      <c r="J15" s="154"/>
      <c r="K15" s="154"/>
      <c r="L15" s="155"/>
    </row>
    <row r="16" spans="1:12" ht="16.5" thickBot="1">
      <c r="A16" s="1"/>
      <c r="B16" s="132" t="s">
        <v>12</v>
      </c>
      <c r="C16" s="133"/>
      <c r="D16" s="133"/>
      <c r="E16" s="133"/>
      <c r="F16" s="133"/>
      <c r="G16" s="133"/>
      <c r="H16" s="133"/>
      <c r="I16" s="133"/>
      <c r="J16" s="133"/>
      <c r="K16" s="133"/>
      <c r="L16" s="24"/>
    </row>
    <row r="17" spans="1:12" ht="9.9499999999999993" customHeight="1" thickBot="1">
      <c r="A17" s="1"/>
      <c r="B17" s="1"/>
      <c r="C17" s="156"/>
      <c r="D17" s="157"/>
      <c r="E17" s="157"/>
      <c r="F17" s="157"/>
      <c r="G17" s="157"/>
      <c r="H17" s="157"/>
      <c r="I17" s="157"/>
      <c r="J17" s="157"/>
      <c r="K17" s="157"/>
      <c r="L17" s="26"/>
    </row>
    <row r="18" spans="1:12" ht="20.100000000000001" customHeight="1" thickBot="1">
      <c r="A18" s="27"/>
      <c r="B18" s="158" t="s">
        <v>13</v>
      </c>
      <c r="C18" s="159"/>
      <c r="D18" s="164" t="s">
        <v>14</v>
      </c>
      <c r="E18" s="167" t="s">
        <v>15</v>
      </c>
      <c r="F18" s="170" t="s">
        <v>16</v>
      </c>
      <c r="G18" s="173" t="s">
        <v>17</v>
      </c>
      <c r="H18" s="173"/>
      <c r="I18" s="173"/>
      <c r="J18" s="173"/>
      <c r="K18" s="173"/>
      <c r="L18" s="174"/>
    </row>
    <row r="19" spans="1:12" ht="27" customHeight="1" thickBot="1">
      <c r="A19" s="27"/>
      <c r="B19" s="160"/>
      <c r="C19" s="161"/>
      <c r="D19" s="165"/>
      <c r="E19" s="168"/>
      <c r="F19" s="171"/>
      <c r="G19" s="175" t="s">
        <v>18</v>
      </c>
      <c r="H19" s="176"/>
      <c r="I19" s="176"/>
      <c r="J19" s="176"/>
      <c r="K19" s="177"/>
      <c r="L19" s="167" t="s">
        <v>59</v>
      </c>
    </row>
    <row r="20" spans="1:12" ht="49.5" customHeight="1" thickBot="1">
      <c r="A20" s="27"/>
      <c r="B20" s="162"/>
      <c r="C20" s="163"/>
      <c r="D20" s="166"/>
      <c r="E20" s="169"/>
      <c r="F20" s="172"/>
      <c r="G20" s="28" t="s">
        <v>19</v>
      </c>
      <c r="H20" s="28" t="s">
        <v>20</v>
      </c>
      <c r="I20" s="28" t="s">
        <v>21</v>
      </c>
      <c r="J20" s="28" t="s">
        <v>22</v>
      </c>
      <c r="K20" s="29" t="s">
        <v>23</v>
      </c>
      <c r="L20" s="169"/>
    </row>
    <row r="21" spans="1:12" ht="20.100000000000001" customHeight="1" thickBot="1">
      <c r="A21" s="1"/>
      <c r="B21" s="180" t="s">
        <v>24</v>
      </c>
      <c r="C21" s="174"/>
      <c r="D21" s="29" t="s">
        <v>25</v>
      </c>
      <c r="E21" s="89" t="s">
        <v>26</v>
      </c>
      <c r="F21" s="29">
        <v>1</v>
      </c>
      <c r="G21" s="29">
        <v>2</v>
      </c>
      <c r="H21" s="31" t="s">
        <v>27</v>
      </c>
      <c r="I21" s="31" t="s">
        <v>28</v>
      </c>
      <c r="J21" s="29">
        <v>3</v>
      </c>
      <c r="K21" s="89">
        <v>4</v>
      </c>
      <c r="L21" s="89">
        <v>5</v>
      </c>
    </row>
    <row r="22" spans="1:12" s="35" customFormat="1" ht="34.5" customHeight="1">
      <c r="A22" s="9"/>
      <c r="B22" s="181" t="s">
        <v>60</v>
      </c>
      <c r="C22" s="182"/>
      <c r="D22" s="32"/>
      <c r="E22" s="32"/>
      <c r="F22" s="33"/>
      <c r="G22" s="33"/>
      <c r="H22" s="33"/>
      <c r="I22" s="33"/>
      <c r="J22" s="33"/>
      <c r="K22" s="34"/>
      <c r="L22" s="34"/>
    </row>
    <row r="23" spans="1:12" s="35" customFormat="1" ht="24.95" customHeight="1">
      <c r="A23" s="9"/>
      <c r="B23" s="178" t="s">
        <v>29</v>
      </c>
      <c r="C23" s="179"/>
      <c r="D23" s="36" t="s">
        <v>30</v>
      </c>
      <c r="E23" s="37" t="s">
        <v>31</v>
      </c>
      <c r="F23" s="38">
        <f>G23+J23+K23+L23</f>
        <v>8500.009</v>
      </c>
      <c r="G23" s="39">
        <v>4102.1270000000004</v>
      </c>
      <c r="H23" s="39">
        <v>0</v>
      </c>
      <c r="I23" s="39">
        <v>0</v>
      </c>
      <c r="J23" s="39">
        <v>21.684999999999999</v>
      </c>
      <c r="K23" s="40">
        <v>344.41899999999998</v>
      </c>
      <c r="L23" s="40">
        <v>4031.7779999999998</v>
      </c>
    </row>
    <row r="24" spans="1:12" s="35" customFormat="1" ht="24.95" customHeight="1" thickBot="1">
      <c r="A24" s="9"/>
      <c r="B24" s="183" t="s">
        <v>32</v>
      </c>
      <c r="C24" s="184"/>
      <c r="D24" s="41" t="s">
        <v>30</v>
      </c>
      <c r="E24" s="42" t="s">
        <v>33</v>
      </c>
      <c r="F24" s="43">
        <f>G24+J24+K24+L24</f>
        <v>8500.009</v>
      </c>
      <c r="G24" s="39">
        <v>4102.1270000000004</v>
      </c>
      <c r="H24" s="39">
        <v>0</v>
      </c>
      <c r="I24" s="39">
        <v>0</v>
      </c>
      <c r="J24" s="39">
        <v>21.684999999999999</v>
      </c>
      <c r="K24" s="40">
        <v>344.41899999999998</v>
      </c>
      <c r="L24" s="44">
        <v>4031.7779999999998</v>
      </c>
    </row>
    <row r="25" spans="1:12" s="35" customFormat="1" ht="24.95" customHeight="1">
      <c r="A25" s="9"/>
      <c r="B25" s="181" t="s">
        <v>61</v>
      </c>
      <c r="C25" s="182"/>
      <c r="D25" s="32"/>
      <c r="E25" s="45"/>
      <c r="F25" s="46"/>
      <c r="G25" s="47"/>
      <c r="H25" s="47"/>
      <c r="I25" s="47"/>
      <c r="J25" s="47"/>
      <c r="K25" s="48"/>
      <c r="L25" s="48"/>
    </row>
    <row r="26" spans="1:12" s="35" customFormat="1" ht="24.95" customHeight="1">
      <c r="A26" s="9"/>
      <c r="B26" s="178" t="s">
        <v>34</v>
      </c>
      <c r="C26" s="179"/>
      <c r="D26" s="36" t="s">
        <v>35</v>
      </c>
      <c r="E26" s="37" t="s">
        <v>36</v>
      </c>
      <c r="F26" s="38">
        <f>G26+J26+K26</f>
        <v>110.196</v>
      </c>
      <c r="G26" s="39">
        <v>84.641999999999996</v>
      </c>
      <c r="H26" s="39">
        <v>0</v>
      </c>
      <c r="I26" s="39">
        <v>0</v>
      </c>
      <c r="J26" s="39">
        <v>11.097</v>
      </c>
      <c r="K26" s="40">
        <v>14.457000000000001</v>
      </c>
      <c r="L26" s="40">
        <v>0</v>
      </c>
    </row>
    <row r="27" spans="1:12" s="35" customFormat="1" ht="24.95" customHeight="1" thickBot="1">
      <c r="A27" s="9"/>
      <c r="B27" s="183" t="s">
        <v>37</v>
      </c>
      <c r="C27" s="184"/>
      <c r="D27" s="41" t="s">
        <v>35</v>
      </c>
      <c r="E27" s="42" t="s">
        <v>38</v>
      </c>
      <c r="F27" s="43">
        <f>G27+J27+K27</f>
        <v>110.196</v>
      </c>
      <c r="G27" s="39">
        <v>84.641999999999996</v>
      </c>
      <c r="H27" s="39">
        <v>0</v>
      </c>
      <c r="I27" s="39">
        <v>0</v>
      </c>
      <c r="J27" s="39">
        <v>11.097</v>
      </c>
      <c r="K27" s="40">
        <v>14.457000000000001</v>
      </c>
      <c r="L27" s="44">
        <v>0</v>
      </c>
    </row>
    <row r="28" spans="1:12" s="35" customFormat="1" ht="33" customHeight="1">
      <c r="A28" s="9"/>
      <c r="B28" s="181" t="s">
        <v>62</v>
      </c>
      <c r="C28" s="182"/>
      <c r="D28" s="32"/>
      <c r="E28" s="45"/>
      <c r="F28" s="46"/>
      <c r="G28" s="47"/>
      <c r="H28" s="47"/>
      <c r="I28" s="47"/>
      <c r="J28" s="47"/>
      <c r="K28" s="48"/>
      <c r="L28" s="48"/>
    </row>
    <row r="29" spans="1:12" s="35" customFormat="1" ht="24.95" customHeight="1">
      <c r="A29" s="9"/>
      <c r="B29" s="178" t="s">
        <v>34</v>
      </c>
      <c r="C29" s="179"/>
      <c r="D29" s="36" t="s">
        <v>30</v>
      </c>
      <c r="E29" s="37" t="s">
        <v>39</v>
      </c>
      <c r="F29" s="38">
        <f>G29+J29+K29</f>
        <v>2748.3889999999997</v>
      </c>
      <c r="G29" s="39">
        <v>2111.0859999999998</v>
      </c>
      <c r="H29" s="39">
        <v>0</v>
      </c>
      <c r="I29" s="39">
        <v>0</v>
      </c>
      <c r="J29" s="39">
        <v>276.75799999999998</v>
      </c>
      <c r="K29" s="40">
        <v>360.54500000000002</v>
      </c>
      <c r="L29" s="40">
        <v>0</v>
      </c>
    </row>
    <row r="30" spans="1:12" s="35" customFormat="1" ht="24.95" customHeight="1" thickBot="1">
      <c r="A30" s="9"/>
      <c r="B30" s="183" t="s">
        <v>37</v>
      </c>
      <c r="C30" s="184"/>
      <c r="D30" s="41" t="s">
        <v>30</v>
      </c>
      <c r="E30" s="42" t="s">
        <v>40</v>
      </c>
      <c r="F30" s="43">
        <f>G30+J30+K30</f>
        <v>2748.3889999999997</v>
      </c>
      <c r="G30" s="39">
        <v>2111.0859999999998</v>
      </c>
      <c r="H30" s="39">
        <v>0</v>
      </c>
      <c r="I30" s="39">
        <v>0</v>
      </c>
      <c r="J30" s="39">
        <v>276.75799999999998</v>
      </c>
      <c r="K30" s="40">
        <v>360.54500000000002</v>
      </c>
      <c r="L30" s="44">
        <v>0</v>
      </c>
    </row>
    <row r="31" spans="1:12" s="35" customFormat="1" ht="24.95" customHeight="1">
      <c r="A31" s="9"/>
      <c r="B31" s="181" t="s">
        <v>63</v>
      </c>
      <c r="C31" s="182"/>
      <c r="D31" s="32"/>
      <c r="E31" s="45"/>
      <c r="F31" s="46"/>
      <c r="G31" s="47"/>
      <c r="H31" s="47"/>
      <c r="I31" s="47"/>
      <c r="J31" s="47"/>
      <c r="K31" s="48"/>
      <c r="L31" s="48"/>
    </row>
    <row r="32" spans="1:12" s="35" customFormat="1" ht="24.95" customHeight="1">
      <c r="A32" s="9"/>
      <c r="B32" s="178" t="s">
        <v>41</v>
      </c>
      <c r="C32" s="179"/>
      <c r="D32" s="36" t="s">
        <v>30</v>
      </c>
      <c r="E32" s="37" t="s">
        <v>42</v>
      </c>
      <c r="F32" s="38">
        <f>G32+J32+K32</f>
        <v>1721.64</v>
      </c>
      <c r="G32" s="39">
        <v>1563.787</v>
      </c>
      <c r="H32" s="39">
        <v>0</v>
      </c>
      <c r="I32" s="39">
        <v>0</v>
      </c>
      <c r="J32" s="39">
        <v>28.172000000000001</v>
      </c>
      <c r="K32" s="40">
        <v>129.68100000000001</v>
      </c>
      <c r="L32" s="40">
        <v>0</v>
      </c>
    </row>
    <row r="33" spans="1:12" s="35" customFormat="1" ht="24.95" customHeight="1" thickBot="1">
      <c r="A33" s="9"/>
      <c r="B33" s="183" t="s">
        <v>43</v>
      </c>
      <c r="C33" s="184"/>
      <c r="D33" s="49" t="s">
        <v>30</v>
      </c>
      <c r="E33" s="50" t="s">
        <v>44</v>
      </c>
      <c r="F33" s="43">
        <f>G33+J33+K33+L33</f>
        <v>1721.64</v>
      </c>
      <c r="G33" s="51">
        <v>1563.787</v>
      </c>
      <c r="H33" s="51">
        <v>0</v>
      </c>
      <c r="I33" s="51">
        <v>0</v>
      </c>
      <c r="J33" s="51">
        <v>28.172000000000001</v>
      </c>
      <c r="K33" s="40">
        <v>129.68100000000001</v>
      </c>
      <c r="L33" s="52">
        <v>0</v>
      </c>
    </row>
    <row r="34" spans="1:12" s="35" customFormat="1" ht="47.25" customHeight="1" thickBot="1">
      <c r="A34" s="9"/>
      <c r="B34" s="185" t="s">
        <v>64</v>
      </c>
      <c r="C34" s="186"/>
      <c r="D34" s="29" t="s">
        <v>30</v>
      </c>
      <c r="E34" s="31" t="s">
        <v>45</v>
      </c>
      <c r="F34" s="79">
        <f>G34+J34+K34+L34</f>
        <v>9526.7579999999998</v>
      </c>
      <c r="G34" s="53">
        <f>G24+G29-G32</f>
        <v>4649.4259999999995</v>
      </c>
      <c r="H34" s="70">
        <v>0</v>
      </c>
      <c r="I34" s="70">
        <v>0</v>
      </c>
      <c r="J34" s="53">
        <f>J24+J29-J32</f>
        <v>270.27099999999996</v>
      </c>
      <c r="K34" s="53">
        <f>K24+K29-K32</f>
        <v>575.2829999999999</v>
      </c>
      <c r="L34" s="53">
        <f>L24+L29-L32</f>
        <v>4031.7779999999998</v>
      </c>
    </row>
    <row r="35" spans="1:12" ht="9.75" customHeight="1">
      <c r="A35" s="54"/>
      <c r="B35" s="55"/>
      <c r="C35" s="55" t="s">
        <v>5</v>
      </c>
      <c r="D35" s="56"/>
      <c r="E35" s="57"/>
      <c r="F35" s="58">
        <v>0</v>
      </c>
      <c r="G35" s="58">
        <v>0</v>
      </c>
      <c r="H35" s="58">
        <v>0</v>
      </c>
      <c r="I35" s="58">
        <v>0</v>
      </c>
      <c r="J35" s="58">
        <v>0</v>
      </c>
      <c r="K35" s="58">
        <v>0</v>
      </c>
      <c r="L35" s="58">
        <v>0</v>
      </c>
    </row>
    <row r="36" spans="1:12" ht="20.100000000000001" customHeight="1">
      <c r="A36" s="54"/>
      <c r="B36" s="187" t="s">
        <v>65</v>
      </c>
      <c r="C36" s="187"/>
      <c r="D36" s="187"/>
      <c r="E36" s="187"/>
      <c r="F36" s="187"/>
      <c r="G36" s="187"/>
      <c r="H36" s="59"/>
      <c r="I36" s="188" t="s">
        <v>66</v>
      </c>
      <c r="J36" s="188"/>
      <c r="K36" s="188"/>
      <c r="L36" s="60"/>
    </row>
    <row r="37" spans="1:12" ht="14.25" customHeight="1">
      <c r="B37" s="61" t="s">
        <v>5</v>
      </c>
      <c r="C37" s="91"/>
      <c r="D37" s="62"/>
      <c r="E37" s="189" t="s">
        <v>46</v>
      </c>
      <c r="F37" s="189"/>
      <c r="G37" s="189"/>
      <c r="H37" s="63" t="s">
        <v>47</v>
      </c>
      <c r="I37" s="190" t="s">
        <v>48</v>
      </c>
      <c r="J37" s="190"/>
      <c r="K37" s="64"/>
    </row>
    <row r="38" spans="1:12" ht="15.75">
      <c r="B38" s="187" t="s">
        <v>49</v>
      </c>
      <c r="C38" s="187"/>
      <c r="D38" s="187"/>
      <c r="E38" s="187"/>
      <c r="F38" s="187"/>
      <c r="G38" s="187"/>
      <c r="H38" s="65"/>
      <c r="I38" s="191" t="s">
        <v>67</v>
      </c>
      <c r="J38" s="191"/>
      <c r="K38" s="191"/>
    </row>
    <row r="39" spans="1:12" ht="12.75" customHeight="1">
      <c r="B39" s="61" t="s">
        <v>5</v>
      </c>
      <c r="C39" s="91"/>
      <c r="D39" s="62"/>
      <c r="E39" s="192" t="s">
        <v>50</v>
      </c>
      <c r="F39" s="192"/>
      <c r="G39" s="192"/>
      <c r="H39" s="192"/>
      <c r="I39" s="190" t="s">
        <v>48</v>
      </c>
      <c r="J39" s="190"/>
      <c r="K39" s="64" t="s">
        <v>5</v>
      </c>
    </row>
    <row r="40" spans="1:12" ht="15.75">
      <c r="B40" s="90" t="s">
        <v>51</v>
      </c>
      <c r="C40" s="90"/>
      <c r="D40" s="90"/>
      <c r="E40" s="90"/>
      <c r="F40" s="90"/>
      <c r="G40" s="90"/>
      <c r="H40" s="65"/>
      <c r="I40" s="191" t="s">
        <v>68</v>
      </c>
      <c r="J40" s="191"/>
      <c r="K40" s="191"/>
    </row>
    <row r="41" spans="1:12" ht="14.25" customHeight="1">
      <c r="B41" s="61" t="s">
        <v>5</v>
      </c>
      <c r="C41" s="68"/>
      <c r="D41" s="62"/>
      <c r="E41" s="193" t="s">
        <v>52</v>
      </c>
      <c r="F41" s="193"/>
      <c r="G41" s="193"/>
      <c r="H41" s="193"/>
      <c r="I41" s="190" t="s">
        <v>48</v>
      </c>
      <c r="J41" s="190"/>
      <c r="K41" s="64" t="s">
        <v>5</v>
      </c>
    </row>
    <row r="42" spans="1:12" ht="15.75">
      <c r="B42" s="187" t="s">
        <v>53</v>
      </c>
      <c r="C42" s="187"/>
      <c r="D42" s="187"/>
      <c r="E42" s="187"/>
      <c r="F42" s="187"/>
      <c r="G42" s="187"/>
      <c r="H42" s="65"/>
      <c r="I42" s="191" t="s">
        <v>69</v>
      </c>
      <c r="J42" s="191"/>
      <c r="K42" s="191"/>
    </row>
    <row r="43" spans="1:12" ht="21.75" customHeight="1">
      <c r="B43" s="61" t="s">
        <v>5</v>
      </c>
      <c r="C43" s="91"/>
      <c r="D43" s="62"/>
      <c r="E43" s="192" t="s">
        <v>54</v>
      </c>
      <c r="F43" s="192"/>
      <c r="G43" s="192"/>
      <c r="H43" s="192"/>
      <c r="I43" s="190" t="s">
        <v>48</v>
      </c>
      <c r="J43" s="190"/>
      <c r="K43" s="64" t="s">
        <v>5</v>
      </c>
    </row>
    <row r="44" spans="1:12" ht="4.5" customHeight="1"/>
    <row r="45" spans="1:12" s="69" customFormat="1" ht="18.75"/>
  </sheetData>
  <mergeCells count="50">
    <mergeCell ref="B16:K16"/>
    <mergeCell ref="J1:L1"/>
    <mergeCell ref="C2:L2"/>
    <mergeCell ref="C3:L3"/>
    <mergeCell ref="F5:G5"/>
    <mergeCell ref="F6:G6"/>
    <mergeCell ref="B8:G8"/>
    <mergeCell ref="J8:L8"/>
    <mergeCell ref="B9:G10"/>
    <mergeCell ref="H9:H10"/>
    <mergeCell ref="J9:L9"/>
    <mergeCell ref="J10:L10"/>
    <mergeCell ref="C15:L15"/>
    <mergeCell ref="C17:K17"/>
    <mergeCell ref="B18:C20"/>
    <mergeCell ref="D18:D20"/>
    <mergeCell ref="E18:E20"/>
    <mergeCell ref="F18:F20"/>
    <mergeCell ref="G18:L18"/>
    <mergeCell ref="G19:K19"/>
    <mergeCell ref="L19:L20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3:C33"/>
    <mergeCell ref="B34:C34"/>
    <mergeCell ref="B36:G36"/>
    <mergeCell ref="I36:K36"/>
    <mergeCell ref="E37:G37"/>
    <mergeCell ref="I37:J37"/>
    <mergeCell ref="B42:G42"/>
    <mergeCell ref="I42:K42"/>
    <mergeCell ref="E43:H43"/>
    <mergeCell ref="I43:J43"/>
    <mergeCell ref="B38:G38"/>
    <mergeCell ref="I38:K38"/>
    <mergeCell ref="E39:H39"/>
    <mergeCell ref="I39:J39"/>
    <mergeCell ref="I40:K40"/>
    <mergeCell ref="E41:H41"/>
    <mergeCell ref="I41:J41"/>
  </mergeCells>
  <conditionalFormatting sqref="J5">
    <cfRule type="containsText" dxfId="164" priority="15" stopIfTrue="1" operator="containsText" text="ЗАПОВНІТЬ місяць">
      <formula>NOT(ISERROR(SEARCH("ЗАПОВНІТЬ місяць",J5)))</formula>
    </cfRule>
  </conditionalFormatting>
  <conditionalFormatting sqref="F35:L35">
    <cfRule type="cellIs" dxfId="163" priority="13" stopIfTrue="1" operator="notEqual">
      <formula>0</formula>
    </cfRule>
    <cfRule type="cellIs" dxfId="162" priority="14" stopIfTrue="1" operator="equal">
      <formula>0</formula>
    </cfRule>
  </conditionalFormatting>
  <conditionalFormatting sqref="C35">
    <cfRule type="containsText" dxfId="161" priority="12" stopIfTrue="1" operator="containsText" text="ПОЯСНІТЬ">
      <formula>NOT(ISERROR(SEARCH("ПОЯСНІТЬ",C35)))</formula>
    </cfRule>
  </conditionalFormatting>
  <conditionalFormatting sqref="G23:L25 H34:I34 G26:K33">
    <cfRule type="cellIs" dxfId="160" priority="11" stopIfTrue="1" operator="equal">
      <formula>0</formula>
    </cfRule>
  </conditionalFormatting>
  <conditionalFormatting sqref="J36">
    <cfRule type="containsText" dxfId="159" priority="10" stopIfTrue="1" operator="containsText" text="ЗАПОВНІТЬ">
      <formula>NOT(ISERROR(SEARCH("ЗАПОВНІТЬ",J36)))</formula>
    </cfRule>
  </conditionalFormatting>
  <conditionalFormatting sqref="C36">
    <cfRule type="containsText" dxfId="158" priority="9" stopIfTrue="1" operator="containsText" text="ЗАПОВНІТЬ">
      <formula>NOT(ISERROR(SEARCH("ЗАПОВНІТЬ",C36)))</formula>
    </cfRule>
  </conditionalFormatting>
  <conditionalFormatting sqref="F36">
    <cfRule type="containsText" dxfId="157" priority="8" stopIfTrue="1" operator="containsText" text="ЗАПОВНІТЬ">
      <formula>NOT(ISERROR(SEARCH("ЗАПОВНІТЬ",F36)))</formula>
    </cfRule>
  </conditionalFormatting>
  <conditionalFormatting sqref="K41 K43 K39 K37">
    <cfRule type="containsText" dxfId="156" priority="7" stopIfTrue="1" operator="containsText" text="ЗАПОВНІТЬ ПРІЗВИЩЕ">
      <formula>NOT(ISERROR(SEARCH("ЗАПОВНІТЬ ПРІЗВИЩЕ",K37)))</formula>
    </cfRule>
  </conditionalFormatting>
  <conditionalFormatting sqref="B41 B43 B39 B37">
    <cfRule type="containsText" dxfId="155" priority="6" stopIfTrue="1" operator="containsText" text="ЗАПОВНІТЬ">
      <formula>NOT(ISERROR(SEARCH("ЗАПОВНІТЬ",B37)))</formula>
    </cfRule>
  </conditionalFormatting>
  <conditionalFormatting sqref="L26:L33">
    <cfRule type="cellIs" dxfId="154" priority="5" stopIfTrue="1" operator="equal">
      <formula>0</formula>
    </cfRule>
  </conditionalFormatting>
  <conditionalFormatting sqref="G34">
    <cfRule type="cellIs" dxfId="153" priority="4" stopIfTrue="1" operator="equal">
      <formula>0</formula>
    </cfRule>
  </conditionalFormatting>
  <conditionalFormatting sqref="J34">
    <cfRule type="cellIs" dxfId="152" priority="3" stopIfTrue="1" operator="equal">
      <formula>0</formula>
    </cfRule>
  </conditionalFormatting>
  <conditionalFormatting sqref="K34">
    <cfRule type="cellIs" dxfId="151" priority="2" stopIfTrue="1" operator="equal">
      <formula>0</formula>
    </cfRule>
  </conditionalFormatting>
  <conditionalFormatting sqref="L34">
    <cfRule type="cellIs" dxfId="150" priority="1" stopIfTrue="1" operator="equal">
      <formula>0</formula>
    </cfRule>
  </conditionalFormatting>
  <pageMargins left="0.11811023622047245" right="0.11811023622047245" top="0.15748031496062992" bottom="0.15748031496062992" header="0.31496062992125984" footer="0.31496062992125984"/>
  <pageSetup paperSize="9" scale="55" orientation="landscape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5"/>
  <sheetViews>
    <sheetView topLeftCell="C22" zoomScale="75" zoomScaleNormal="75" workbookViewId="0">
      <selection activeCell="F33" sqref="F33"/>
    </sheetView>
  </sheetViews>
  <sheetFormatPr defaultRowHeight="15"/>
  <cols>
    <col min="1" max="1" width="2.42578125" customWidth="1"/>
    <col min="3" max="3" width="60.5703125" customWidth="1"/>
    <col min="4" max="4" width="14.28515625" customWidth="1"/>
    <col min="5" max="5" width="9.5703125" customWidth="1"/>
    <col min="6" max="6" width="27" customWidth="1"/>
    <col min="7" max="7" width="25.42578125" customWidth="1"/>
    <col min="8" max="9" width="20.7109375" customWidth="1"/>
    <col min="10" max="10" width="24" customWidth="1"/>
    <col min="11" max="11" width="23.85546875" customWidth="1"/>
    <col min="12" max="12" width="22.85546875" customWidth="1"/>
  </cols>
  <sheetData>
    <row r="1" spans="1:12" ht="59.25" customHeight="1">
      <c r="A1" s="1"/>
      <c r="B1" s="1"/>
      <c r="C1" s="1"/>
      <c r="D1" s="1"/>
      <c r="E1" s="1"/>
      <c r="F1" s="1"/>
      <c r="G1" s="1"/>
      <c r="H1" s="1"/>
      <c r="I1" s="1"/>
      <c r="J1" s="134" t="s">
        <v>0</v>
      </c>
      <c r="K1" s="134"/>
      <c r="L1" s="134"/>
    </row>
    <row r="2" spans="1:12" ht="25.5">
      <c r="A2" s="1"/>
      <c r="B2" s="1"/>
      <c r="C2" s="135" t="s">
        <v>1</v>
      </c>
      <c r="D2" s="136"/>
      <c r="E2" s="136"/>
      <c r="F2" s="136"/>
      <c r="G2" s="136"/>
      <c r="H2" s="136"/>
      <c r="I2" s="136"/>
      <c r="J2" s="136"/>
      <c r="K2" s="136"/>
      <c r="L2" s="136"/>
    </row>
    <row r="3" spans="1:12" ht="22.5">
      <c r="A3" s="1"/>
      <c r="B3" s="1"/>
      <c r="C3" s="137" t="s">
        <v>55</v>
      </c>
      <c r="D3" s="138"/>
      <c r="E3" s="138"/>
      <c r="F3" s="138"/>
      <c r="G3" s="138"/>
      <c r="H3" s="138"/>
      <c r="I3" s="138"/>
      <c r="J3" s="138"/>
      <c r="K3" s="138"/>
      <c r="L3" s="138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22.5">
      <c r="A5" s="1"/>
      <c r="B5" s="1"/>
      <c r="C5" s="2"/>
      <c r="D5" s="1"/>
      <c r="E5" s="3" t="s">
        <v>2</v>
      </c>
      <c r="F5" s="139" t="s">
        <v>77</v>
      </c>
      <c r="G5" s="139"/>
      <c r="H5" s="4">
        <v>2022</v>
      </c>
      <c r="I5" s="5" t="s">
        <v>4</v>
      </c>
      <c r="J5" s="6" t="s">
        <v>5</v>
      </c>
      <c r="K5" s="2"/>
      <c r="L5" s="2"/>
    </row>
    <row r="6" spans="1:12" ht="18.75">
      <c r="A6" s="1"/>
      <c r="B6" s="1"/>
      <c r="C6" s="7"/>
      <c r="D6" s="1"/>
      <c r="E6" s="7"/>
      <c r="F6" s="140" t="s">
        <v>6</v>
      </c>
      <c r="G6" s="140"/>
      <c r="H6" s="92"/>
      <c r="I6" s="7"/>
      <c r="J6" s="7"/>
      <c r="K6" s="7"/>
      <c r="L6" s="7"/>
    </row>
    <row r="7" spans="1:12" ht="9.9499999999999993" customHeight="1" thickBot="1">
      <c r="A7" s="1"/>
      <c r="B7" s="1"/>
      <c r="C7" s="7"/>
      <c r="D7" s="7"/>
      <c r="E7" s="7"/>
      <c r="F7" s="92"/>
      <c r="G7" s="92"/>
      <c r="H7" s="7"/>
      <c r="I7" s="7"/>
      <c r="J7" s="7"/>
      <c r="K7" s="7"/>
      <c r="L7" s="7"/>
    </row>
    <row r="8" spans="1:12" ht="19.5" customHeight="1" thickBot="1">
      <c r="A8" s="1"/>
      <c r="B8" s="141" t="s">
        <v>7</v>
      </c>
      <c r="C8" s="142"/>
      <c r="D8" s="142"/>
      <c r="E8" s="142"/>
      <c r="F8" s="142"/>
      <c r="G8" s="143"/>
      <c r="H8" s="8" t="s">
        <v>8</v>
      </c>
      <c r="I8" s="9"/>
      <c r="J8" s="144" t="s">
        <v>56</v>
      </c>
      <c r="K8" s="144"/>
      <c r="L8" s="144"/>
    </row>
    <row r="9" spans="1:12" ht="21.75" customHeight="1">
      <c r="A9" s="1"/>
      <c r="B9" s="145" t="s">
        <v>57</v>
      </c>
      <c r="C9" s="146"/>
      <c r="D9" s="146"/>
      <c r="E9" s="146"/>
      <c r="F9" s="146"/>
      <c r="G9" s="147"/>
      <c r="H9" s="151" t="s">
        <v>9</v>
      </c>
      <c r="I9" s="9"/>
      <c r="J9" s="144" t="s">
        <v>10</v>
      </c>
      <c r="K9" s="144"/>
      <c r="L9" s="144"/>
    </row>
    <row r="10" spans="1:12" ht="99.75" customHeight="1" thickBot="1">
      <c r="A10" s="1"/>
      <c r="B10" s="148"/>
      <c r="C10" s="149"/>
      <c r="D10" s="149"/>
      <c r="E10" s="149"/>
      <c r="F10" s="149"/>
      <c r="G10" s="150"/>
      <c r="H10" s="152"/>
      <c r="I10" s="10"/>
      <c r="J10" s="153"/>
      <c r="K10" s="153"/>
      <c r="L10" s="153"/>
    </row>
    <row r="11" spans="1:12" ht="9.9499999999999993" customHeight="1" thickBot="1">
      <c r="A11" s="1"/>
      <c r="B11" s="1"/>
      <c r="C11" s="9"/>
      <c r="D11" s="9"/>
      <c r="E11" s="9"/>
      <c r="F11" s="9"/>
      <c r="G11" s="9"/>
      <c r="H11" s="9"/>
      <c r="I11" s="9"/>
      <c r="J11" s="11"/>
      <c r="K11" s="11"/>
      <c r="L11" s="11"/>
    </row>
    <row r="12" spans="1:12" ht="18.75">
      <c r="A12" s="1"/>
      <c r="B12" s="12" t="s">
        <v>11</v>
      </c>
      <c r="C12" s="13"/>
      <c r="D12" s="14"/>
      <c r="E12" s="14"/>
      <c r="F12" s="14"/>
      <c r="G12" s="14"/>
      <c r="H12" s="14"/>
      <c r="I12" s="14"/>
      <c r="J12" s="15"/>
      <c r="K12" s="15"/>
      <c r="L12" s="16"/>
    </row>
    <row r="13" spans="1:12" ht="18.75">
      <c r="A13" s="1"/>
      <c r="B13" s="17" t="s">
        <v>58</v>
      </c>
      <c r="C13" s="18"/>
      <c r="D13" s="18"/>
      <c r="E13" s="18"/>
      <c r="F13" s="18"/>
      <c r="G13" s="18"/>
      <c r="H13" s="18"/>
      <c r="I13" s="18"/>
      <c r="J13" s="18"/>
      <c r="K13" s="18"/>
      <c r="L13" s="19"/>
    </row>
    <row r="14" spans="1:12" ht="18.75">
      <c r="A14" s="1"/>
      <c r="B14" s="17" t="s">
        <v>71</v>
      </c>
      <c r="C14" s="20"/>
      <c r="D14" s="20"/>
      <c r="E14" s="20"/>
      <c r="F14" s="20"/>
      <c r="G14" s="20"/>
      <c r="H14" s="21"/>
      <c r="I14" s="20"/>
      <c r="J14" s="20"/>
      <c r="K14" s="20"/>
      <c r="L14" s="22"/>
    </row>
    <row r="15" spans="1:12" ht="18.75">
      <c r="A15" s="1"/>
      <c r="B15" s="23"/>
      <c r="C15" s="154" t="s">
        <v>70</v>
      </c>
      <c r="D15" s="154"/>
      <c r="E15" s="154"/>
      <c r="F15" s="154"/>
      <c r="G15" s="154"/>
      <c r="H15" s="154"/>
      <c r="I15" s="154"/>
      <c r="J15" s="154"/>
      <c r="K15" s="154"/>
      <c r="L15" s="155"/>
    </row>
    <row r="16" spans="1:12" ht="16.5" thickBot="1">
      <c r="A16" s="1"/>
      <c r="B16" s="132" t="s">
        <v>12</v>
      </c>
      <c r="C16" s="133"/>
      <c r="D16" s="133"/>
      <c r="E16" s="133"/>
      <c r="F16" s="133"/>
      <c r="G16" s="133"/>
      <c r="H16" s="133"/>
      <c r="I16" s="133"/>
      <c r="J16" s="133"/>
      <c r="K16" s="133"/>
      <c r="L16" s="24"/>
    </row>
    <row r="17" spans="1:12" ht="9.9499999999999993" customHeight="1" thickBot="1">
      <c r="A17" s="1"/>
      <c r="B17" s="1"/>
      <c r="C17" s="156"/>
      <c r="D17" s="157"/>
      <c r="E17" s="157"/>
      <c r="F17" s="157"/>
      <c r="G17" s="157"/>
      <c r="H17" s="157"/>
      <c r="I17" s="157"/>
      <c r="J17" s="157"/>
      <c r="K17" s="157"/>
      <c r="L17" s="26"/>
    </row>
    <row r="18" spans="1:12" ht="20.100000000000001" customHeight="1" thickBot="1">
      <c r="A18" s="27"/>
      <c r="B18" s="158" t="s">
        <v>13</v>
      </c>
      <c r="C18" s="159"/>
      <c r="D18" s="164" t="s">
        <v>14</v>
      </c>
      <c r="E18" s="167" t="s">
        <v>15</v>
      </c>
      <c r="F18" s="170" t="s">
        <v>16</v>
      </c>
      <c r="G18" s="173" t="s">
        <v>17</v>
      </c>
      <c r="H18" s="173"/>
      <c r="I18" s="173"/>
      <c r="J18" s="173"/>
      <c r="K18" s="173"/>
      <c r="L18" s="174"/>
    </row>
    <row r="19" spans="1:12" ht="27" customHeight="1" thickBot="1">
      <c r="A19" s="27"/>
      <c r="B19" s="160"/>
      <c r="C19" s="161"/>
      <c r="D19" s="165"/>
      <c r="E19" s="168"/>
      <c r="F19" s="171"/>
      <c r="G19" s="175" t="s">
        <v>18</v>
      </c>
      <c r="H19" s="176"/>
      <c r="I19" s="176"/>
      <c r="J19" s="176"/>
      <c r="K19" s="177"/>
      <c r="L19" s="167" t="s">
        <v>59</v>
      </c>
    </row>
    <row r="20" spans="1:12" ht="49.5" customHeight="1" thickBot="1">
      <c r="A20" s="27"/>
      <c r="B20" s="162"/>
      <c r="C20" s="163"/>
      <c r="D20" s="166"/>
      <c r="E20" s="169"/>
      <c r="F20" s="172"/>
      <c r="G20" s="28" t="s">
        <v>19</v>
      </c>
      <c r="H20" s="28" t="s">
        <v>20</v>
      </c>
      <c r="I20" s="28" t="s">
        <v>21</v>
      </c>
      <c r="J20" s="28" t="s">
        <v>22</v>
      </c>
      <c r="K20" s="29" t="s">
        <v>23</v>
      </c>
      <c r="L20" s="169"/>
    </row>
    <row r="21" spans="1:12" ht="20.100000000000001" customHeight="1" thickBot="1">
      <c r="A21" s="1"/>
      <c r="B21" s="180" t="s">
        <v>24</v>
      </c>
      <c r="C21" s="174"/>
      <c r="D21" s="29" t="s">
        <v>25</v>
      </c>
      <c r="E21" s="93" t="s">
        <v>26</v>
      </c>
      <c r="F21" s="29">
        <v>1</v>
      </c>
      <c r="G21" s="29">
        <v>2</v>
      </c>
      <c r="H21" s="31" t="s">
        <v>27</v>
      </c>
      <c r="I21" s="31" t="s">
        <v>28</v>
      </c>
      <c r="J21" s="29">
        <v>3</v>
      </c>
      <c r="K21" s="93">
        <v>4</v>
      </c>
      <c r="L21" s="93">
        <v>5</v>
      </c>
    </row>
    <row r="22" spans="1:12" s="35" customFormat="1" ht="34.5" customHeight="1">
      <c r="A22" s="9"/>
      <c r="B22" s="181" t="s">
        <v>60</v>
      </c>
      <c r="C22" s="182"/>
      <c r="D22" s="32"/>
      <c r="E22" s="32"/>
      <c r="F22" s="33"/>
      <c r="G22" s="33"/>
      <c r="H22" s="33"/>
      <c r="I22" s="33"/>
      <c r="J22" s="33"/>
      <c r="K22" s="34"/>
      <c r="L22" s="34"/>
    </row>
    <row r="23" spans="1:12" s="35" customFormat="1" ht="24.95" customHeight="1">
      <c r="A23" s="9"/>
      <c r="B23" s="178" t="s">
        <v>29</v>
      </c>
      <c r="C23" s="179"/>
      <c r="D23" s="36" t="s">
        <v>30</v>
      </c>
      <c r="E23" s="37" t="s">
        <v>31</v>
      </c>
      <c r="F23" s="38">
        <f>G23+J23+K23+L23</f>
        <v>8500.009</v>
      </c>
      <c r="G23" s="39">
        <v>4102.1270000000004</v>
      </c>
      <c r="H23" s="39">
        <v>0</v>
      </c>
      <c r="I23" s="39">
        <v>0</v>
      </c>
      <c r="J23" s="39">
        <v>21.684999999999999</v>
      </c>
      <c r="K23" s="40">
        <v>344.41899999999998</v>
      </c>
      <c r="L23" s="40">
        <v>4031.7779999999998</v>
      </c>
    </row>
    <row r="24" spans="1:12" s="35" customFormat="1" ht="24.95" customHeight="1" thickBot="1">
      <c r="A24" s="9"/>
      <c r="B24" s="183" t="s">
        <v>32</v>
      </c>
      <c r="C24" s="184"/>
      <c r="D24" s="41" t="s">
        <v>30</v>
      </c>
      <c r="E24" s="42" t="s">
        <v>33</v>
      </c>
      <c r="F24" s="43">
        <f>G24+J24+K24+L24</f>
        <v>10130.956999999999</v>
      </c>
      <c r="G24" s="39">
        <v>4933.7539999999999</v>
      </c>
      <c r="H24" s="39">
        <v>0</v>
      </c>
      <c r="I24" s="39">
        <v>0</v>
      </c>
      <c r="J24" s="39">
        <v>459.63200000000001</v>
      </c>
      <c r="K24" s="40">
        <v>705.79300000000001</v>
      </c>
      <c r="L24" s="44">
        <v>4031.7779999999998</v>
      </c>
    </row>
    <row r="25" spans="1:12" s="35" customFormat="1" ht="24.95" customHeight="1">
      <c r="A25" s="9"/>
      <c r="B25" s="181" t="s">
        <v>61</v>
      </c>
      <c r="C25" s="182"/>
      <c r="D25" s="32"/>
      <c r="E25" s="45"/>
      <c r="F25" s="46"/>
      <c r="G25" s="47"/>
      <c r="H25" s="47"/>
      <c r="I25" s="47"/>
      <c r="J25" s="47"/>
      <c r="K25" s="48"/>
      <c r="L25" s="48"/>
    </row>
    <row r="26" spans="1:12" s="35" customFormat="1" ht="24.95" customHeight="1">
      <c r="A26" s="9"/>
      <c r="B26" s="178" t="s">
        <v>34</v>
      </c>
      <c r="C26" s="179"/>
      <c r="D26" s="36" t="s">
        <v>35</v>
      </c>
      <c r="E26" s="37" t="s">
        <v>36</v>
      </c>
      <c r="F26" s="38">
        <f>G26+J26+K26</f>
        <v>63.515000000000001</v>
      </c>
      <c r="G26" s="39">
        <v>46.8</v>
      </c>
      <c r="H26" s="39">
        <v>0</v>
      </c>
      <c r="I26" s="39">
        <v>0</v>
      </c>
      <c r="J26" s="39">
        <v>10.488</v>
      </c>
      <c r="K26" s="40">
        <v>6.2270000000000003</v>
      </c>
      <c r="L26" s="40">
        <v>0</v>
      </c>
    </row>
    <row r="27" spans="1:12" s="35" customFormat="1" ht="24.95" customHeight="1" thickBot="1">
      <c r="A27" s="9"/>
      <c r="B27" s="183" t="s">
        <v>37</v>
      </c>
      <c r="C27" s="184"/>
      <c r="D27" s="41" t="s">
        <v>35</v>
      </c>
      <c r="E27" s="42" t="s">
        <v>38</v>
      </c>
      <c r="F27" s="43">
        <v>267.83300000000003</v>
      </c>
      <c r="G27" s="39">
        <v>202.47300000000001</v>
      </c>
      <c r="H27" s="39">
        <v>0</v>
      </c>
      <c r="I27" s="39">
        <v>0</v>
      </c>
      <c r="J27" s="39">
        <v>32.098999999999997</v>
      </c>
      <c r="K27" s="40">
        <v>33.261000000000003</v>
      </c>
      <c r="L27" s="44">
        <v>0</v>
      </c>
    </row>
    <row r="28" spans="1:12" s="35" customFormat="1" ht="33" customHeight="1">
      <c r="A28" s="9"/>
      <c r="B28" s="181" t="s">
        <v>62</v>
      </c>
      <c r="C28" s="182"/>
      <c r="D28" s="32"/>
      <c r="E28" s="45"/>
      <c r="F28" s="46"/>
      <c r="G28" s="47"/>
      <c r="H28" s="47"/>
      <c r="I28" s="47"/>
      <c r="J28" s="47"/>
      <c r="K28" s="48"/>
      <c r="L28" s="48"/>
    </row>
    <row r="29" spans="1:12" s="35" customFormat="1" ht="24.95" customHeight="1">
      <c r="A29" s="9"/>
      <c r="B29" s="178" t="s">
        <v>34</v>
      </c>
      <c r="C29" s="179"/>
      <c r="D29" s="36" t="s">
        <v>30</v>
      </c>
      <c r="E29" s="37" t="s">
        <v>39</v>
      </c>
      <c r="F29" s="38">
        <f>G29+J29+K29</f>
        <v>1584.143</v>
      </c>
      <c r="G29" s="39">
        <v>1167.269</v>
      </c>
      <c r="H29" s="39">
        <v>0</v>
      </c>
      <c r="I29" s="39">
        <v>0</v>
      </c>
      <c r="J29" s="39">
        <v>261.565</v>
      </c>
      <c r="K29" s="40">
        <v>155.309</v>
      </c>
      <c r="L29" s="40">
        <v>0</v>
      </c>
    </row>
    <row r="30" spans="1:12" s="35" customFormat="1" ht="24.95" customHeight="1" thickBot="1">
      <c r="A30" s="9"/>
      <c r="B30" s="183" t="s">
        <v>37</v>
      </c>
      <c r="C30" s="184"/>
      <c r="D30" s="41" t="s">
        <v>30</v>
      </c>
      <c r="E30" s="42" t="s">
        <v>40</v>
      </c>
      <c r="F30" s="43">
        <f>G30+J30+K30</f>
        <v>6680.018</v>
      </c>
      <c r="G30" s="39">
        <v>5049.9610000000002</v>
      </c>
      <c r="H30" s="39">
        <v>0</v>
      </c>
      <c r="I30" s="39">
        <v>0</v>
      </c>
      <c r="J30" s="39">
        <v>800.53599999999994</v>
      </c>
      <c r="K30" s="40">
        <v>829.52099999999996</v>
      </c>
      <c r="L30" s="44">
        <v>0</v>
      </c>
    </row>
    <row r="31" spans="1:12" s="35" customFormat="1" ht="24.95" customHeight="1">
      <c r="A31" s="9"/>
      <c r="B31" s="181" t="s">
        <v>63</v>
      </c>
      <c r="C31" s="182"/>
      <c r="D31" s="32"/>
      <c r="E31" s="45"/>
      <c r="F31" s="46"/>
      <c r="G31" s="47"/>
      <c r="H31" s="47"/>
      <c r="I31" s="47"/>
      <c r="J31" s="47"/>
      <c r="K31" s="48"/>
      <c r="L31" s="48"/>
    </row>
    <row r="32" spans="1:12" s="35" customFormat="1" ht="24.95" customHeight="1">
      <c r="A32" s="9"/>
      <c r="B32" s="178" t="s">
        <v>41</v>
      </c>
      <c r="C32" s="179"/>
      <c r="D32" s="36" t="s">
        <v>30</v>
      </c>
      <c r="E32" s="37" t="s">
        <v>42</v>
      </c>
      <c r="F32" s="38">
        <f>G32+J32+K32</f>
        <v>992.93200000000013</v>
      </c>
      <c r="G32" s="39">
        <v>775.74800000000005</v>
      </c>
      <c r="H32" s="39">
        <v>0</v>
      </c>
      <c r="I32" s="39">
        <v>0</v>
      </c>
      <c r="J32" s="39">
        <v>169.56100000000001</v>
      </c>
      <c r="K32" s="40">
        <v>47.622999999999998</v>
      </c>
      <c r="L32" s="40">
        <v>0</v>
      </c>
    </row>
    <row r="33" spans="1:12" s="35" customFormat="1" ht="24.95" customHeight="1" thickBot="1">
      <c r="A33" s="9"/>
      <c r="B33" s="183" t="s">
        <v>43</v>
      </c>
      <c r="C33" s="184"/>
      <c r="D33" s="49" t="s">
        <v>30</v>
      </c>
      <c r="E33" s="50" t="s">
        <v>44</v>
      </c>
      <c r="F33" s="43">
        <f>G33+J33+K33</f>
        <v>4457.8590000000004</v>
      </c>
      <c r="G33" s="51">
        <v>3826.8130000000001</v>
      </c>
      <c r="H33" s="51">
        <v>0</v>
      </c>
      <c r="I33" s="51">
        <v>0</v>
      </c>
      <c r="J33" s="51">
        <v>270.58499999999998</v>
      </c>
      <c r="K33" s="40">
        <v>360.46100000000001</v>
      </c>
      <c r="L33" s="52">
        <v>0</v>
      </c>
    </row>
    <row r="34" spans="1:12" s="35" customFormat="1" ht="47.25" customHeight="1" thickBot="1">
      <c r="A34" s="9"/>
      <c r="B34" s="185" t="s">
        <v>64</v>
      </c>
      <c r="C34" s="186"/>
      <c r="D34" s="29" t="s">
        <v>30</v>
      </c>
      <c r="E34" s="31" t="s">
        <v>45</v>
      </c>
      <c r="F34" s="79">
        <f>F23+F30-F33</f>
        <v>10722.168</v>
      </c>
      <c r="G34" s="53">
        <f>G23+G30-G33</f>
        <v>5325.2749999999996</v>
      </c>
      <c r="H34" s="70">
        <v>0</v>
      </c>
      <c r="I34" s="70">
        <v>0</v>
      </c>
      <c r="J34" s="53">
        <f>J23+J30-J33</f>
        <v>551.63599999999997</v>
      </c>
      <c r="K34" s="53">
        <f>K23+K30-K33</f>
        <v>813.47900000000004</v>
      </c>
      <c r="L34" s="53">
        <v>4031.7779999999998</v>
      </c>
    </row>
    <row r="35" spans="1:12" ht="9.75" customHeight="1">
      <c r="A35" s="54"/>
      <c r="B35" s="55"/>
      <c r="C35" s="55" t="s">
        <v>5</v>
      </c>
      <c r="D35" s="56"/>
      <c r="E35" s="57"/>
      <c r="F35" s="58">
        <v>0</v>
      </c>
      <c r="G35" s="58">
        <v>0</v>
      </c>
      <c r="H35" s="58">
        <v>0</v>
      </c>
      <c r="I35" s="58">
        <v>0</v>
      </c>
      <c r="J35" s="58">
        <v>0</v>
      </c>
      <c r="K35" s="58">
        <v>0</v>
      </c>
      <c r="L35" s="58">
        <v>0</v>
      </c>
    </row>
    <row r="36" spans="1:12" ht="20.100000000000001" customHeight="1">
      <c r="A36" s="54"/>
      <c r="B36" s="187" t="s">
        <v>65</v>
      </c>
      <c r="C36" s="187"/>
      <c r="D36" s="187"/>
      <c r="E36" s="187"/>
      <c r="F36" s="187"/>
      <c r="G36" s="187"/>
      <c r="H36" s="59"/>
      <c r="I36" s="188" t="s">
        <v>66</v>
      </c>
      <c r="J36" s="188"/>
      <c r="K36" s="188"/>
      <c r="L36" s="60"/>
    </row>
    <row r="37" spans="1:12" ht="14.25" customHeight="1">
      <c r="B37" s="61" t="s">
        <v>5</v>
      </c>
      <c r="C37" s="95"/>
      <c r="D37" s="62"/>
      <c r="E37" s="189" t="s">
        <v>46</v>
      </c>
      <c r="F37" s="189"/>
      <c r="G37" s="189"/>
      <c r="H37" s="63" t="s">
        <v>47</v>
      </c>
      <c r="I37" s="190" t="s">
        <v>48</v>
      </c>
      <c r="J37" s="190"/>
      <c r="K37" s="64"/>
    </row>
    <row r="38" spans="1:12" ht="15.75">
      <c r="B38" s="187" t="s">
        <v>49</v>
      </c>
      <c r="C38" s="187"/>
      <c r="D38" s="187"/>
      <c r="E38" s="187"/>
      <c r="F38" s="187"/>
      <c r="G38" s="187"/>
      <c r="H38" s="65"/>
      <c r="I38" s="191" t="s">
        <v>67</v>
      </c>
      <c r="J38" s="191"/>
      <c r="K38" s="191"/>
    </row>
    <row r="39" spans="1:12" ht="12.75" customHeight="1">
      <c r="B39" s="61" t="s">
        <v>5</v>
      </c>
      <c r="C39" s="95"/>
      <c r="D39" s="62"/>
      <c r="E39" s="192" t="s">
        <v>50</v>
      </c>
      <c r="F39" s="192"/>
      <c r="G39" s="192"/>
      <c r="H39" s="192"/>
      <c r="I39" s="190" t="s">
        <v>48</v>
      </c>
      <c r="J39" s="190"/>
      <c r="K39" s="64" t="s">
        <v>5</v>
      </c>
    </row>
    <row r="40" spans="1:12" ht="15.75">
      <c r="B40" s="94" t="s">
        <v>51</v>
      </c>
      <c r="C40" s="94"/>
      <c r="D40" s="94"/>
      <c r="E40" s="94"/>
      <c r="F40" s="94"/>
      <c r="G40" s="94"/>
      <c r="H40" s="65"/>
      <c r="I40" s="191" t="s">
        <v>68</v>
      </c>
      <c r="J40" s="191"/>
      <c r="K40" s="191"/>
    </row>
    <row r="41" spans="1:12" ht="14.25" customHeight="1">
      <c r="B41" s="61" t="s">
        <v>5</v>
      </c>
      <c r="C41" s="68"/>
      <c r="D41" s="62"/>
      <c r="E41" s="193" t="s">
        <v>52</v>
      </c>
      <c r="F41" s="193"/>
      <c r="G41" s="193"/>
      <c r="H41" s="193"/>
      <c r="I41" s="190" t="s">
        <v>48</v>
      </c>
      <c r="J41" s="190"/>
      <c r="K41" s="64" t="s">
        <v>5</v>
      </c>
    </row>
    <row r="42" spans="1:12" ht="15.75">
      <c r="B42" s="187" t="s">
        <v>53</v>
      </c>
      <c r="C42" s="187"/>
      <c r="D42" s="187"/>
      <c r="E42" s="187"/>
      <c r="F42" s="187"/>
      <c r="G42" s="187"/>
      <c r="H42" s="65"/>
      <c r="I42" s="191" t="s">
        <v>69</v>
      </c>
      <c r="J42" s="191"/>
      <c r="K42" s="191"/>
    </row>
    <row r="43" spans="1:12" ht="21.75" customHeight="1">
      <c r="B43" s="61" t="s">
        <v>5</v>
      </c>
      <c r="C43" s="95"/>
      <c r="D43" s="62"/>
      <c r="E43" s="192" t="s">
        <v>54</v>
      </c>
      <c r="F43" s="192"/>
      <c r="G43" s="192"/>
      <c r="H43" s="192"/>
      <c r="I43" s="190" t="s">
        <v>48</v>
      </c>
      <c r="J43" s="190"/>
      <c r="K43" s="64" t="s">
        <v>5</v>
      </c>
    </row>
    <row r="44" spans="1:12" ht="4.5" customHeight="1"/>
    <row r="45" spans="1:12" s="69" customFormat="1" ht="18.75"/>
  </sheetData>
  <mergeCells count="50">
    <mergeCell ref="B16:K16"/>
    <mergeCell ref="J1:L1"/>
    <mergeCell ref="C2:L2"/>
    <mergeCell ref="C3:L3"/>
    <mergeCell ref="F5:G5"/>
    <mergeCell ref="F6:G6"/>
    <mergeCell ref="B8:G8"/>
    <mergeCell ref="J8:L8"/>
    <mergeCell ref="B9:G10"/>
    <mergeCell ref="H9:H10"/>
    <mergeCell ref="J9:L9"/>
    <mergeCell ref="J10:L10"/>
    <mergeCell ref="C15:L15"/>
    <mergeCell ref="C17:K17"/>
    <mergeCell ref="B18:C20"/>
    <mergeCell ref="D18:D20"/>
    <mergeCell ref="E18:E20"/>
    <mergeCell ref="F18:F20"/>
    <mergeCell ref="G18:L18"/>
    <mergeCell ref="G19:K19"/>
    <mergeCell ref="L19:L20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3:C33"/>
    <mergeCell ref="B34:C34"/>
    <mergeCell ref="B36:G36"/>
    <mergeCell ref="I36:K36"/>
    <mergeCell ref="E37:G37"/>
    <mergeCell ref="I37:J37"/>
    <mergeCell ref="B42:G42"/>
    <mergeCell ref="I42:K42"/>
    <mergeCell ref="E43:H43"/>
    <mergeCell ref="I43:J43"/>
    <mergeCell ref="B38:G38"/>
    <mergeCell ref="I38:K38"/>
    <mergeCell ref="E39:H39"/>
    <mergeCell ref="I39:J39"/>
    <mergeCell ref="I40:K40"/>
    <mergeCell ref="E41:H41"/>
    <mergeCell ref="I41:J41"/>
  </mergeCells>
  <conditionalFormatting sqref="J5">
    <cfRule type="containsText" dxfId="149" priority="18" stopIfTrue="1" operator="containsText" text="ЗАПОВНІТЬ місяць">
      <formula>NOT(ISERROR(SEARCH("ЗАПОВНІТЬ місяць",J5)))</formula>
    </cfRule>
  </conditionalFormatting>
  <conditionalFormatting sqref="F35:L35">
    <cfRule type="cellIs" dxfId="148" priority="16" stopIfTrue="1" operator="notEqual">
      <formula>0</formula>
    </cfRule>
    <cfRule type="cellIs" dxfId="147" priority="17" stopIfTrue="1" operator="equal">
      <formula>0</formula>
    </cfRule>
  </conditionalFormatting>
  <conditionalFormatting sqref="C35">
    <cfRule type="containsText" dxfId="146" priority="15" stopIfTrue="1" operator="containsText" text="ПОЯСНІТЬ">
      <formula>NOT(ISERROR(SEARCH("ПОЯСНІТЬ",C35)))</formula>
    </cfRule>
  </conditionalFormatting>
  <conditionalFormatting sqref="G23:L25 H34:I34 G26:K33">
    <cfRule type="cellIs" dxfId="145" priority="14" stopIfTrue="1" operator="equal">
      <formula>0</formula>
    </cfRule>
  </conditionalFormatting>
  <conditionalFormatting sqref="J36">
    <cfRule type="containsText" dxfId="144" priority="13" stopIfTrue="1" operator="containsText" text="ЗАПОВНІТЬ">
      <formula>NOT(ISERROR(SEARCH("ЗАПОВНІТЬ",J36)))</formula>
    </cfRule>
  </conditionalFormatting>
  <conditionalFormatting sqref="C36">
    <cfRule type="containsText" dxfId="143" priority="12" stopIfTrue="1" operator="containsText" text="ЗАПОВНІТЬ">
      <formula>NOT(ISERROR(SEARCH("ЗАПОВНІТЬ",C36)))</formula>
    </cfRule>
  </conditionalFormatting>
  <conditionalFormatting sqref="F36">
    <cfRule type="containsText" dxfId="142" priority="11" stopIfTrue="1" operator="containsText" text="ЗАПОВНІТЬ">
      <formula>NOT(ISERROR(SEARCH("ЗАПОВНІТЬ",F36)))</formula>
    </cfRule>
  </conditionalFormatting>
  <conditionalFormatting sqref="K41 K43 K39 K37">
    <cfRule type="containsText" dxfId="141" priority="10" stopIfTrue="1" operator="containsText" text="ЗАПОВНІТЬ ПРІЗВИЩЕ">
      <formula>NOT(ISERROR(SEARCH("ЗАПОВНІТЬ ПРІЗВИЩЕ",K37)))</formula>
    </cfRule>
  </conditionalFormatting>
  <conditionalFormatting sqref="B41 B43 B39 B37">
    <cfRule type="containsText" dxfId="140" priority="9" stopIfTrue="1" operator="containsText" text="ЗАПОВНІТЬ">
      <formula>NOT(ISERROR(SEARCH("ЗАПОВНІТЬ",B37)))</formula>
    </cfRule>
  </conditionalFormatting>
  <conditionalFormatting sqref="L26:L33">
    <cfRule type="cellIs" dxfId="139" priority="8" stopIfTrue="1" operator="equal">
      <formula>0</formula>
    </cfRule>
  </conditionalFormatting>
  <conditionalFormatting sqref="G34">
    <cfRule type="cellIs" dxfId="138" priority="7" stopIfTrue="1" operator="equal">
      <formula>0</formula>
    </cfRule>
  </conditionalFormatting>
  <conditionalFormatting sqref="L34">
    <cfRule type="cellIs" dxfId="137" priority="4" stopIfTrue="1" operator="equal">
      <formula>0</formula>
    </cfRule>
  </conditionalFormatting>
  <conditionalFormatting sqref="J34">
    <cfRule type="cellIs" dxfId="136" priority="2" stopIfTrue="1" operator="equal">
      <formula>0</formula>
    </cfRule>
  </conditionalFormatting>
  <conditionalFormatting sqref="K34">
    <cfRule type="cellIs" dxfId="135" priority="1" stopIfTrue="1" operator="equal">
      <formula>0</formula>
    </cfRule>
  </conditionalFormatting>
  <pageMargins left="0.11811023622047245" right="0.11811023622047245" top="0.15748031496062992" bottom="0.15748031496062992" header="0.31496062992125984" footer="0.31496062992125984"/>
  <pageSetup paperSize="9" scale="55" orientation="landscape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5"/>
  <sheetViews>
    <sheetView topLeftCell="A19" zoomScale="64" zoomScaleNormal="64" workbookViewId="0">
      <selection activeCell="F34" sqref="F34"/>
    </sheetView>
  </sheetViews>
  <sheetFormatPr defaultRowHeight="15"/>
  <cols>
    <col min="1" max="1" width="2.42578125" customWidth="1"/>
    <col min="3" max="3" width="60.5703125" customWidth="1"/>
    <col min="4" max="4" width="14.28515625" customWidth="1"/>
    <col min="5" max="5" width="9.5703125" customWidth="1"/>
    <col min="6" max="6" width="27" customWidth="1"/>
    <col min="7" max="7" width="25.42578125" customWidth="1"/>
    <col min="8" max="9" width="20.7109375" customWidth="1"/>
    <col min="10" max="10" width="24" customWidth="1"/>
    <col min="11" max="11" width="23.85546875" customWidth="1"/>
    <col min="12" max="12" width="22.85546875" customWidth="1"/>
  </cols>
  <sheetData>
    <row r="1" spans="1:12" ht="59.25" customHeight="1">
      <c r="A1" s="1"/>
      <c r="B1" s="1"/>
      <c r="C1" s="1"/>
      <c r="D1" s="1"/>
      <c r="E1" s="1"/>
      <c r="F1" s="1"/>
      <c r="G1" s="1"/>
      <c r="H1" s="1"/>
      <c r="I1" s="1"/>
      <c r="J1" s="134" t="s">
        <v>0</v>
      </c>
      <c r="K1" s="134"/>
      <c r="L1" s="134"/>
    </row>
    <row r="2" spans="1:12" ht="25.5">
      <c r="A2" s="1"/>
      <c r="B2" s="1"/>
      <c r="C2" s="135" t="s">
        <v>1</v>
      </c>
      <c r="D2" s="136"/>
      <c r="E2" s="136"/>
      <c r="F2" s="136"/>
      <c r="G2" s="136"/>
      <c r="H2" s="136"/>
      <c r="I2" s="136"/>
      <c r="J2" s="136"/>
      <c r="K2" s="136"/>
      <c r="L2" s="136"/>
    </row>
    <row r="3" spans="1:12" ht="22.5">
      <c r="A3" s="1"/>
      <c r="B3" s="1"/>
      <c r="C3" s="137" t="s">
        <v>55</v>
      </c>
      <c r="D3" s="138"/>
      <c r="E3" s="138"/>
      <c r="F3" s="138"/>
      <c r="G3" s="138"/>
      <c r="H3" s="138"/>
      <c r="I3" s="138"/>
      <c r="J3" s="138"/>
      <c r="K3" s="138"/>
      <c r="L3" s="138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22.5">
      <c r="A5" s="1"/>
      <c r="B5" s="1"/>
      <c r="C5" s="2"/>
      <c r="D5" s="1"/>
      <c r="E5" s="3" t="s">
        <v>2</v>
      </c>
      <c r="F5" s="139" t="s">
        <v>78</v>
      </c>
      <c r="G5" s="139"/>
      <c r="H5" s="4">
        <v>2022</v>
      </c>
      <c r="I5" s="5" t="s">
        <v>4</v>
      </c>
      <c r="J5" s="6" t="s">
        <v>5</v>
      </c>
      <c r="K5" s="2"/>
      <c r="L5" s="2"/>
    </row>
    <row r="6" spans="1:12" ht="18.75">
      <c r="A6" s="1"/>
      <c r="B6" s="1"/>
      <c r="C6" s="7"/>
      <c r="D6" s="1"/>
      <c r="E6" s="7"/>
      <c r="F6" s="140" t="s">
        <v>6</v>
      </c>
      <c r="G6" s="140"/>
      <c r="H6" s="96"/>
      <c r="I6" s="7"/>
      <c r="J6" s="7"/>
      <c r="K6" s="7"/>
      <c r="L6" s="7"/>
    </row>
    <row r="7" spans="1:12" ht="9.9499999999999993" customHeight="1" thickBot="1">
      <c r="A7" s="1"/>
      <c r="B7" s="1"/>
      <c r="C7" s="7"/>
      <c r="D7" s="7"/>
      <c r="E7" s="7"/>
      <c r="F7" s="96"/>
      <c r="G7" s="96"/>
      <c r="H7" s="7"/>
      <c r="I7" s="7"/>
      <c r="J7" s="7"/>
      <c r="K7" s="7"/>
      <c r="L7" s="7"/>
    </row>
    <row r="8" spans="1:12" ht="19.5" customHeight="1" thickBot="1">
      <c r="A8" s="1"/>
      <c r="B8" s="141" t="s">
        <v>7</v>
      </c>
      <c r="C8" s="142"/>
      <c r="D8" s="142"/>
      <c r="E8" s="142"/>
      <c r="F8" s="142"/>
      <c r="G8" s="143"/>
      <c r="H8" s="8" t="s">
        <v>8</v>
      </c>
      <c r="I8" s="9"/>
      <c r="J8" s="144" t="s">
        <v>56</v>
      </c>
      <c r="K8" s="144"/>
      <c r="L8" s="144"/>
    </row>
    <row r="9" spans="1:12" ht="21.75" customHeight="1">
      <c r="A9" s="1"/>
      <c r="B9" s="145" t="s">
        <v>57</v>
      </c>
      <c r="C9" s="146"/>
      <c r="D9" s="146"/>
      <c r="E9" s="146"/>
      <c r="F9" s="146"/>
      <c r="G9" s="147"/>
      <c r="H9" s="151" t="s">
        <v>9</v>
      </c>
      <c r="I9" s="9"/>
      <c r="J9" s="144" t="s">
        <v>10</v>
      </c>
      <c r="K9" s="144"/>
      <c r="L9" s="144"/>
    </row>
    <row r="10" spans="1:12" ht="99.75" customHeight="1" thickBot="1">
      <c r="A10" s="1"/>
      <c r="B10" s="148"/>
      <c r="C10" s="149"/>
      <c r="D10" s="149"/>
      <c r="E10" s="149"/>
      <c r="F10" s="149"/>
      <c r="G10" s="150"/>
      <c r="H10" s="152"/>
      <c r="I10" s="10"/>
      <c r="J10" s="153"/>
      <c r="K10" s="153"/>
      <c r="L10" s="153"/>
    </row>
    <row r="11" spans="1:12" ht="9.9499999999999993" customHeight="1" thickBot="1">
      <c r="A11" s="1"/>
      <c r="B11" s="1"/>
      <c r="C11" s="9"/>
      <c r="D11" s="9"/>
      <c r="E11" s="9"/>
      <c r="F11" s="9"/>
      <c r="G11" s="9"/>
      <c r="H11" s="9"/>
      <c r="I11" s="9"/>
      <c r="J11" s="11"/>
      <c r="K11" s="11"/>
      <c r="L11" s="11"/>
    </row>
    <row r="12" spans="1:12" ht="18.75">
      <c r="A12" s="1"/>
      <c r="B12" s="12" t="s">
        <v>11</v>
      </c>
      <c r="C12" s="13"/>
      <c r="D12" s="14"/>
      <c r="E12" s="14"/>
      <c r="F12" s="14"/>
      <c r="G12" s="14"/>
      <c r="H12" s="14"/>
      <c r="I12" s="14"/>
      <c r="J12" s="15"/>
      <c r="K12" s="15"/>
      <c r="L12" s="16"/>
    </row>
    <row r="13" spans="1:12" ht="18.75">
      <c r="A13" s="1"/>
      <c r="B13" s="17" t="s">
        <v>58</v>
      </c>
      <c r="C13" s="18"/>
      <c r="D13" s="18"/>
      <c r="E13" s="18"/>
      <c r="F13" s="18"/>
      <c r="G13" s="18"/>
      <c r="H13" s="18"/>
      <c r="I13" s="18"/>
      <c r="J13" s="18"/>
      <c r="K13" s="18"/>
      <c r="L13" s="19"/>
    </row>
    <row r="14" spans="1:12" ht="18.75">
      <c r="A14" s="1"/>
      <c r="B14" s="17" t="s">
        <v>71</v>
      </c>
      <c r="C14" s="20"/>
      <c r="D14" s="20"/>
      <c r="E14" s="20"/>
      <c r="F14" s="20"/>
      <c r="G14" s="20"/>
      <c r="H14" s="21"/>
      <c r="I14" s="20"/>
      <c r="J14" s="20"/>
      <c r="K14" s="20"/>
      <c r="L14" s="22"/>
    </row>
    <row r="15" spans="1:12" ht="18.75">
      <c r="A15" s="1"/>
      <c r="B15" s="23"/>
      <c r="C15" s="154" t="s">
        <v>70</v>
      </c>
      <c r="D15" s="154"/>
      <c r="E15" s="154"/>
      <c r="F15" s="154"/>
      <c r="G15" s="154"/>
      <c r="H15" s="154"/>
      <c r="I15" s="154"/>
      <c r="J15" s="154"/>
      <c r="K15" s="154"/>
      <c r="L15" s="155"/>
    </row>
    <row r="16" spans="1:12" ht="16.5" thickBot="1">
      <c r="A16" s="1"/>
      <c r="B16" s="132" t="s">
        <v>12</v>
      </c>
      <c r="C16" s="133"/>
      <c r="D16" s="133"/>
      <c r="E16" s="133"/>
      <c r="F16" s="133"/>
      <c r="G16" s="133"/>
      <c r="H16" s="133"/>
      <c r="I16" s="133"/>
      <c r="J16" s="133"/>
      <c r="K16" s="133"/>
      <c r="L16" s="24"/>
    </row>
    <row r="17" spans="1:12" ht="9.9499999999999993" customHeight="1" thickBot="1">
      <c r="A17" s="1"/>
      <c r="B17" s="1"/>
      <c r="C17" s="156"/>
      <c r="D17" s="157"/>
      <c r="E17" s="157"/>
      <c r="F17" s="157"/>
      <c r="G17" s="157"/>
      <c r="H17" s="157"/>
      <c r="I17" s="157"/>
      <c r="J17" s="157"/>
      <c r="K17" s="157"/>
      <c r="L17" s="26"/>
    </row>
    <row r="18" spans="1:12" ht="20.100000000000001" customHeight="1" thickBot="1">
      <c r="A18" s="27"/>
      <c r="B18" s="158" t="s">
        <v>13</v>
      </c>
      <c r="C18" s="159"/>
      <c r="D18" s="164" t="s">
        <v>14</v>
      </c>
      <c r="E18" s="167" t="s">
        <v>15</v>
      </c>
      <c r="F18" s="170" t="s">
        <v>16</v>
      </c>
      <c r="G18" s="173" t="s">
        <v>17</v>
      </c>
      <c r="H18" s="173"/>
      <c r="I18" s="173"/>
      <c r="J18" s="173"/>
      <c r="K18" s="173"/>
      <c r="L18" s="174"/>
    </row>
    <row r="19" spans="1:12" ht="27" customHeight="1" thickBot="1">
      <c r="A19" s="27"/>
      <c r="B19" s="160"/>
      <c r="C19" s="161"/>
      <c r="D19" s="165"/>
      <c r="E19" s="168"/>
      <c r="F19" s="171"/>
      <c r="G19" s="175" t="s">
        <v>18</v>
      </c>
      <c r="H19" s="176"/>
      <c r="I19" s="176"/>
      <c r="J19" s="176"/>
      <c r="K19" s="177"/>
      <c r="L19" s="167" t="s">
        <v>59</v>
      </c>
    </row>
    <row r="20" spans="1:12" ht="49.5" customHeight="1" thickBot="1">
      <c r="A20" s="27"/>
      <c r="B20" s="162"/>
      <c r="C20" s="163"/>
      <c r="D20" s="166"/>
      <c r="E20" s="169"/>
      <c r="F20" s="172"/>
      <c r="G20" s="28" t="s">
        <v>19</v>
      </c>
      <c r="H20" s="28" t="s">
        <v>20</v>
      </c>
      <c r="I20" s="28" t="s">
        <v>21</v>
      </c>
      <c r="J20" s="28" t="s">
        <v>22</v>
      </c>
      <c r="K20" s="29" t="s">
        <v>23</v>
      </c>
      <c r="L20" s="169"/>
    </row>
    <row r="21" spans="1:12" ht="20.100000000000001" customHeight="1" thickBot="1">
      <c r="A21" s="1"/>
      <c r="B21" s="180" t="s">
        <v>24</v>
      </c>
      <c r="C21" s="174"/>
      <c r="D21" s="29" t="s">
        <v>25</v>
      </c>
      <c r="E21" s="97" t="s">
        <v>26</v>
      </c>
      <c r="F21" s="29">
        <v>1</v>
      </c>
      <c r="G21" s="29">
        <v>2</v>
      </c>
      <c r="H21" s="31" t="s">
        <v>27</v>
      </c>
      <c r="I21" s="31" t="s">
        <v>28</v>
      </c>
      <c r="J21" s="29">
        <v>3</v>
      </c>
      <c r="K21" s="97">
        <v>4</v>
      </c>
      <c r="L21" s="97">
        <v>5</v>
      </c>
    </row>
    <row r="22" spans="1:12" s="35" customFormat="1" ht="34.5" customHeight="1">
      <c r="A22" s="9"/>
      <c r="B22" s="181" t="s">
        <v>60</v>
      </c>
      <c r="C22" s="182"/>
      <c r="D22" s="32"/>
      <c r="E22" s="32"/>
      <c r="F22" s="33"/>
      <c r="G22" s="33"/>
      <c r="H22" s="33"/>
      <c r="I22" s="33"/>
      <c r="J22" s="33"/>
      <c r="K22" s="34"/>
      <c r="L22" s="34"/>
    </row>
    <row r="23" spans="1:12" s="35" customFormat="1" ht="24.95" customHeight="1">
      <c r="A23" s="9"/>
      <c r="B23" s="178" t="s">
        <v>29</v>
      </c>
      <c r="C23" s="179"/>
      <c r="D23" s="36" t="s">
        <v>30</v>
      </c>
      <c r="E23" s="37" t="s">
        <v>31</v>
      </c>
      <c r="F23" s="38">
        <f>G23+J23+K23+L23</f>
        <v>8500.009</v>
      </c>
      <c r="G23" s="39">
        <v>4102.1270000000004</v>
      </c>
      <c r="H23" s="39">
        <v>0</v>
      </c>
      <c r="I23" s="39">
        <v>0</v>
      </c>
      <c r="J23" s="39">
        <v>21.684999999999999</v>
      </c>
      <c r="K23" s="40">
        <v>344.41899999999998</v>
      </c>
      <c r="L23" s="40">
        <v>4031.7779999999998</v>
      </c>
    </row>
    <row r="24" spans="1:12" s="35" customFormat="1" ht="24.95" customHeight="1" thickBot="1">
      <c r="A24" s="9"/>
      <c r="B24" s="183" t="s">
        <v>32</v>
      </c>
      <c r="C24" s="184"/>
      <c r="D24" s="41" t="s">
        <v>30</v>
      </c>
      <c r="E24" s="42" t="s">
        <v>33</v>
      </c>
      <c r="F24" s="43">
        <v>10722.168</v>
      </c>
      <c r="G24" s="39">
        <v>5325.2749999999996</v>
      </c>
      <c r="H24" s="39">
        <v>0</v>
      </c>
      <c r="I24" s="39">
        <v>0</v>
      </c>
      <c r="J24" s="39">
        <v>551.63599999999997</v>
      </c>
      <c r="K24" s="40">
        <v>813.47900000000004</v>
      </c>
      <c r="L24" s="44">
        <v>4031.7779999999998</v>
      </c>
    </row>
    <row r="25" spans="1:12" s="35" customFormat="1" ht="24.95" customHeight="1">
      <c r="A25" s="9"/>
      <c r="B25" s="181" t="s">
        <v>61</v>
      </c>
      <c r="C25" s="182"/>
      <c r="D25" s="32"/>
      <c r="E25" s="45"/>
      <c r="F25" s="46"/>
      <c r="G25" s="47"/>
      <c r="H25" s="47"/>
      <c r="I25" s="47"/>
      <c r="J25" s="47"/>
      <c r="K25" s="48"/>
      <c r="L25" s="48"/>
    </row>
    <row r="26" spans="1:12" s="35" customFormat="1" ht="24.95" customHeight="1">
      <c r="A26" s="9"/>
      <c r="B26" s="178" t="s">
        <v>34</v>
      </c>
      <c r="C26" s="179"/>
      <c r="D26" s="36" t="s">
        <v>35</v>
      </c>
      <c r="E26" s="37" t="s">
        <v>36</v>
      </c>
      <c r="F26" s="38">
        <v>73.841999999999999</v>
      </c>
      <c r="G26" s="39">
        <v>56.002000000000002</v>
      </c>
      <c r="H26" s="39">
        <v>0</v>
      </c>
      <c r="I26" s="39">
        <v>0</v>
      </c>
      <c r="J26" s="39">
        <v>7.9640000000000004</v>
      </c>
      <c r="K26" s="40">
        <v>9.8759999999999994</v>
      </c>
      <c r="L26" s="40">
        <v>0</v>
      </c>
    </row>
    <row r="27" spans="1:12" s="35" customFormat="1" ht="24.95" customHeight="1" thickBot="1">
      <c r="A27" s="9"/>
      <c r="B27" s="183" t="s">
        <v>37</v>
      </c>
      <c r="C27" s="184"/>
      <c r="D27" s="41" t="s">
        <v>35</v>
      </c>
      <c r="E27" s="42" t="s">
        <v>38</v>
      </c>
      <c r="F27" s="43">
        <f>G27+J27+K27</f>
        <v>341.67500000000001</v>
      </c>
      <c r="G27" s="39">
        <v>258.47500000000002</v>
      </c>
      <c r="H27" s="39">
        <v>0</v>
      </c>
      <c r="I27" s="39">
        <v>0</v>
      </c>
      <c r="J27" s="39">
        <v>40.063000000000002</v>
      </c>
      <c r="K27" s="40">
        <v>43.137</v>
      </c>
      <c r="L27" s="44">
        <v>0</v>
      </c>
    </row>
    <row r="28" spans="1:12" s="35" customFormat="1" ht="33" customHeight="1">
      <c r="A28" s="9"/>
      <c r="B28" s="181" t="s">
        <v>62</v>
      </c>
      <c r="C28" s="182"/>
      <c r="D28" s="32"/>
      <c r="E28" s="45"/>
      <c r="F28" s="46"/>
      <c r="G28" s="47"/>
      <c r="H28" s="47"/>
      <c r="I28" s="47"/>
      <c r="J28" s="47"/>
      <c r="K28" s="48"/>
      <c r="L28" s="48"/>
    </row>
    <row r="29" spans="1:12" s="35" customFormat="1" ht="24.95" customHeight="1">
      <c r="A29" s="9"/>
      <c r="B29" s="178" t="s">
        <v>34</v>
      </c>
      <c r="C29" s="179"/>
      <c r="D29" s="36" t="s">
        <v>30</v>
      </c>
      <c r="E29" s="37" t="s">
        <v>39</v>
      </c>
      <c r="F29" s="38">
        <v>1841.702</v>
      </c>
      <c r="G29" s="39">
        <v>1396.759</v>
      </c>
      <c r="H29" s="39">
        <v>0</v>
      </c>
      <c r="I29" s="39">
        <v>0</v>
      </c>
      <c r="J29" s="39">
        <v>198.62899999999999</v>
      </c>
      <c r="K29" s="40">
        <v>246.31399999999999</v>
      </c>
      <c r="L29" s="40">
        <v>0</v>
      </c>
    </row>
    <row r="30" spans="1:12" s="35" customFormat="1" ht="24.95" customHeight="1" thickBot="1">
      <c r="A30" s="9"/>
      <c r="B30" s="183" t="s">
        <v>37</v>
      </c>
      <c r="C30" s="184"/>
      <c r="D30" s="41" t="s">
        <v>30</v>
      </c>
      <c r="E30" s="42" t="s">
        <v>40</v>
      </c>
      <c r="F30" s="43">
        <f>G30+J30+K30</f>
        <v>8521.7200000000012</v>
      </c>
      <c r="G30" s="39">
        <v>6446.72</v>
      </c>
      <c r="H30" s="39">
        <v>0</v>
      </c>
      <c r="I30" s="39">
        <v>0</v>
      </c>
      <c r="J30" s="39">
        <v>999.16499999999996</v>
      </c>
      <c r="K30" s="40">
        <v>1075.835</v>
      </c>
      <c r="L30" s="44">
        <v>0</v>
      </c>
    </row>
    <row r="31" spans="1:12" s="35" customFormat="1" ht="24.95" customHeight="1">
      <c r="A31" s="9"/>
      <c r="B31" s="181" t="s">
        <v>63</v>
      </c>
      <c r="C31" s="182"/>
      <c r="D31" s="32"/>
      <c r="E31" s="45"/>
      <c r="F31" s="46"/>
      <c r="G31" s="47"/>
      <c r="H31" s="47"/>
      <c r="I31" s="47"/>
      <c r="J31" s="47"/>
      <c r="K31" s="48"/>
      <c r="L31" s="48"/>
    </row>
    <row r="32" spans="1:12" s="35" customFormat="1" ht="24.95" customHeight="1">
      <c r="A32" s="9"/>
      <c r="B32" s="178" t="s">
        <v>41</v>
      </c>
      <c r="C32" s="179"/>
      <c r="D32" s="36" t="s">
        <v>30</v>
      </c>
      <c r="E32" s="37" t="s">
        <v>42</v>
      </c>
      <c r="F32" s="38">
        <f>G32+J32+K32</f>
        <v>1461.2360000000001</v>
      </c>
      <c r="G32" s="39">
        <v>1034.3720000000001</v>
      </c>
      <c r="H32" s="39">
        <v>0</v>
      </c>
      <c r="I32" s="39">
        <v>0</v>
      </c>
      <c r="J32" s="39">
        <v>174.95699999999999</v>
      </c>
      <c r="K32" s="40">
        <v>251.90700000000001</v>
      </c>
      <c r="L32" s="40">
        <v>0</v>
      </c>
    </row>
    <row r="33" spans="1:12" s="35" customFormat="1" ht="24.95" customHeight="1" thickBot="1">
      <c r="A33" s="9"/>
      <c r="B33" s="183" t="s">
        <v>43</v>
      </c>
      <c r="C33" s="184"/>
      <c r="D33" s="49" t="s">
        <v>30</v>
      </c>
      <c r="E33" s="50" t="s">
        <v>44</v>
      </c>
      <c r="F33" s="43">
        <f>G33+J33+K33</f>
        <v>5919.0950000000012</v>
      </c>
      <c r="G33" s="51">
        <v>4861.1850000000004</v>
      </c>
      <c r="H33" s="51">
        <v>0</v>
      </c>
      <c r="I33" s="51">
        <v>0</v>
      </c>
      <c r="J33" s="51">
        <v>445.54199999999997</v>
      </c>
      <c r="K33" s="40">
        <v>612.36800000000005</v>
      </c>
      <c r="L33" s="52">
        <v>0</v>
      </c>
    </row>
    <row r="34" spans="1:12" s="35" customFormat="1" ht="47.25" customHeight="1" thickBot="1">
      <c r="A34" s="9"/>
      <c r="B34" s="185" t="s">
        <v>64</v>
      </c>
      <c r="C34" s="186"/>
      <c r="D34" s="29" t="s">
        <v>30</v>
      </c>
      <c r="E34" s="31" t="s">
        <v>45</v>
      </c>
      <c r="F34" s="79">
        <f>F23+F30-F33</f>
        <v>11102.633999999998</v>
      </c>
      <c r="G34" s="53">
        <f>G23+G30-G33</f>
        <v>5687.6620000000012</v>
      </c>
      <c r="H34" s="70">
        <v>0</v>
      </c>
      <c r="I34" s="70">
        <v>0</v>
      </c>
      <c r="J34" s="53">
        <f>J23+J30-J33</f>
        <v>575.30799999999999</v>
      </c>
      <c r="K34" s="53">
        <f>K23+K30-K33</f>
        <v>807.88599999999985</v>
      </c>
      <c r="L34" s="53">
        <f>L23+L30-L33</f>
        <v>4031.7779999999998</v>
      </c>
    </row>
    <row r="35" spans="1:12" ht="9.75" customHeight="1">
      <c r="A35" s="54"/>
      <c r="B35" s="55"/>
      <c r="C35" s="55" t="s">
        <v>5</v>
      </c>
      <c r="D35" s="56"/>
      <c r="E35" s="57"/>
      <c r="F35" s="58">
        <v>0</v>
      </c>
      <c r="G35" s="58">
        <v>0</v>
      </c>
      <c r="H35" s="58">
        <v>0</v>
      </c>
      <c r="I35" s="58">
        <v>0</v>
      </c>
      <c r="J35" s="58">
        <v>0</v>
      </c>
      <c r="K35" s="58">
        <v>0</v>
      </c>
      <c r="L35" s="58">
        <v>0</v>
      </c>
    </row>
    <row r="36" spans="1:12" ht="20.100000000000001" customHeight="1">
      <c r="A36" s="54"/>
      <c r="B36" s="187" t="s">
        <v>65</v>
      </c>
      <c r="C36" s="187"/>
      <c r="D36" s="187"/>
      <c r="E36" s="187"/>
      <c r="F36" s="187"/>
      <c r="G36" s="187"/>
      <c r="H36" s="59"/>
      <c r="I36" s="188" t="s">
        <v>66</v>
      </c>
      <c r="J36" s="188"/>
      <c r="K36" s="188"/>
      <c r="L36" s="60"/>
    </row>
    <row r="37" spans="1:12" ht="14.25" customHeight="1">
      <c r="B37" s="61" t="s">
        <v>5</v>
      </c>
      <c r="C37" s="99"/>
      <c r="D37" s="62"/>
      <c r="E37" s="189" t="s">
        <v>46</v>
      </c>
      <c r="F37" s="189"/>
      <c r="G37" s="189"/>
      <c r="H37" s="63" t="s">
        <v>47</v>
      </c>
      <c r="I37" s="190" t="s">
        <v>48</v>
      </c>
      <c r="J37" s="190"/>
      <c r="K37" s="64"/>
    </row>
    <row r="38" spans="1:12" ht="15.75">
      <c r="B38" s="187" t="s">
        <v>49</v>
      </c>
      <c r="C38" s="187"/>
      <c r="D38" s="187"/>
      <c r="E38" s="187"/>
      <c r="F38" s="187"/>
      <c r="G38" s="187"/>
      <c r="H38" s="65"/>
      <c r="I38" s="191" t="s">
        <v>67</v>
      </c>
      <c r="J38" s="191"/>
      <c r="K38" s="191"/>
    </row>
    <row r="39" spans="1:12" ht="12.75" customHeight="1">
      <c r="B39" s="61" t="s">
        <v>5</v>
      </c>
      <c r="C39" s="99"/>
      <c r="D39" s="62"/>
      <c r="E39" s="192" t="s">
        <v>50</v>
      </c>
      <c r="F39" s="192"/>
      <c r="G39" s="192"/>
      <c r="H39" s="192"/>
      <c r="I39" s="190" t="s">
        <v>48</v>
      </c>
      <c r="J39" s="190"/>
      <c r="K39" s="64" t="s">
        <v>5</v>
      </c>
    </row>
    <row r="40" spans="1:12" ht="15.75">
      <c r="B40" s="98" t="s">
        <v>51</v>
      </c>
      <c r="C40" s="98"/>
      <c r="D40" s="98"/>
      <c r="E40" s="98"/>
      <c r="F40" s="98"/>
      <c r="G40" s="98"/>
      <c r="H40" s="65"/>
      <c r="I40" s="191" t="s">
        <v>68</v>
      </c>
      <c r="J40" s="191"/>
      <c r="K40" s="191"/>
    </row>
    <row r="41" spans="1:12" ht="14.25" customHeight="1">
      <c r="B41" s="61" t="s">
        <v>5</v>
      </c>
      <c r="C41" s="68"/>
      <c r="D41" s="62"/>
      <c r="E41" s="193" t="s">
        <v>52</v>
      </c>
      <c r="F41" s="193"/>
      <c r="G41" s="193"/>
      <c r="H41" s="193"/>
      <c r="I41" s="190" t="s">
        <v>48</v>
      </c>
      <c r="J41" s="190"/>
      <c r="K41" s="64" t="s">
        <v>5</v>
      </c>
    </row>
    <row r="42" spans="1:12" ht="15.75">
      <c r="B42" s="187" t="s">
        <v>53</v>
      </c>
      <c r="C42" s="187"/>
      <c r="D42" s="187"/>
      <c r="E42" s="187"/>
      <c r="F42" s="187"/>
      <c r="G42" s="187"/>
      <c r="H42" s="65"/>
      <c r="I42" s="191" t="s">
        <v>69</v>
      </c>
      <c r="J42" s="191"/>
      <c r="K42" s="191"/>
    </row>
    <row r="43" spans="1:12" ht="21.75" customHeight="1">
      <c r="B43" s="61" t="s">
        <v>5</v>
      </c>
      <c r="C43" s="99"/>
      <c r="D43" s="62"/>
      <c r="E43" s="192" t="s">
        <v>54</v>
      </c>
      <c r="F43" s="192"/>
      <c r="G43" s="192"/>
      <c r="H43" s="192"/>
      <c r="I43" s="190" t="s">
        <v>48</v>
      </c>
      <c r="J43" s="190"/>
      <c r="K43" s="64" t="s">
        <v>5</v>
      </c>
    </row>
    <row r="44" spans="1:12" ht="4.5" customHeight="1"/>
    <row r="45" spans="1:12" s="69" customFormat="1" ht="18.75"/>
  </sheetData>
  <mergeCells count="50">
    <mergeCell ref="B16:K16"/>
    <mergeCell ref="J1:L1"/>
    <mergeCell ref="C2:L2"/>
    <mergeCell ref="C3:L3"/>
    <mergeCell ref="F5:G5"/>
    <mergeCell ref="F6:G6"/>
    <mergeCell ref="B8:G8"/>
    <mergeCell ref="J8:L8"/>
    <mergeCell ref="B9:G10"/>
    <mergeCell ref="H9:H10"/>
    <mergeCell ref="J9:L9"/>
    <mergeCell ref="J10:L10"/>
    <mergeCell ref="C15:L15"/>
    <mergeCell ref="C17:K17"/>
    <mergeCell ref="B18:C20"/>
    <mergeCell ref="D18:D20"/>
    <mergeCell ref="E18:E20"/>
    <mergeCell ref="F18:F20"/>
    <mergeCell ref="G18:L18"/>
    <mergeCell ref="G19:K19"/>
    <mergeCell ref="L19:L20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3:C33"/>
    <mergeCell ref="B34:C34"/>
    <mergeCell ref="B36:G36"/>
    <mergeCell ref="I36:K36"/>
    <mergeCell ref="E37:G37"/>
    <mergeCell ref="I37:J37"/>
    <mergeCell ref="B42:G42"/>
    <mergeCell ref="I42:K42"/>
    <mergeCell ref="E43:H43"/>
    <mergeCell ref="I43:J43"/>
    <mergeCell ref="B38:G38"/>
    <mergeCell ref="I38:K38"/>
    <mergeCell ref="E39:H39"/>
    <mergeCell ref="I39:J39"/>
    <mergeCell ref="I40:K40"/>
    <mergeCell ref="E41:H41"/>
    <mergeCell ref="I41:J41"/>
  </mergeCells>
  <conditionalFormatting sqref="J5">
    <cfRule type="containsText" dxfId="134" priority="19" stopIfTrue="1" operator="containsText" text="ЗАПОВНІТЬ місяць">
      <formula>NOT(ISERROR(SEARCH("ЗАПОВНІТЬ місяць",J5)))</formula>
    </cfRule>
  </conditionalFormatting>
  <conditionalFormatting sqref="F35:L35">
    <cfRule type="cellIs" dxfId="133" priority="17" stopIfTrue="1" operator="notEqual">
      <formula>0</formula>
    </cfRule>
    <cfRule type="cellIs" dxfId="132" priority="18" stopIfTrue="1" operator="equal">
      <formula>0</formula>
    </cfRule>
  </conditionalFormatting>
  <conditionalFormatting sqref="C35">
    <cfRule type="containsText" dxfId="131" priority="16" stopIfTrue="1" operator="containsText" text="ПОЯСНІТЬ">
      <formula>NOT(ISERROR(SEARCH("ПОЯСНІТЬ",C35)))</formula>
    </cfRule>
  </conditionalFormatting>
  <conditionalFormatting sqref="G23:L25 H34:I34 G26:K33">
    <cfRule type="cellIs" dxfId="130" priority="15" stopIfTrue="1" operator="equal">
      <formula>0</formula>
    </cfRule>
  </conditionalFormatting>
  <conditionalFormatting sqref="J36">
    <cfRule type="containsText" dxfId="129" priority="14" stopIfTrue="1" operator="containsText" text="ЗАПОВНІТЬ">
      <formula>NOT(ISERROR(SEARCH("ЗАПОВНІТЬ",J36)))</formula>
    </cfRule>
  </conditionalFormatting>
  <conditionalFormatting sqref="C36">
    <cfRule type="containsText" dxfId="128" priority="13" stopIfTrue="1" operator="containsText" text="ЗАПОВНІТЬ">
      <formula>NOT(ISERROR(SEARCH("ЗАПОВНІТЬ",C36)))</formula>
    </cfRule>
  </conditionalFormatting>
  <conditionalFormatting sqref="F36">
    <cfRule type="containsText" dxfId="127" priority="12" stopIfTrue="1" operator="containsText" text="ЗАПОВНІТЬ">
      <formula>NOT(ISERROR(SEARCH("ЗАПОВНІТЬ",F36)))</formula>
    </cfRule>
  </conditionalFormatting>
  <conditionalFormatting sqref="K41 K43 K39 K37">
    <cfRule type="containsText" dxfId="126" priority="11" stopIfTrue="1" operator="containsText" text="ЗАПОВНІТЬ ПРІЗВИЩЕ">
      <formula>NOT(ISERROR(SEARCH("ЗАПОВНІТЬ ПРІЗВИЩЕ",K37)))</formula>
    </cfRule>
  </conditionalFormatting>
  <conditionalFormatting sqref="B41 B43 B39 B37">
    <cfRule type="containsText" dxfId="125" priority="10" stopIfTrue="1" operator="containsText" text="ЗАПОВНІТЬ">
      <formula>NOT(ISERROR(SEARCH("ЗАПОВНІТЬ",B37)))</formula>
    </cfRule>
  </conditionalFormatting>
  <conditionalFormatting sqref="L26:L33">
    <cfRule type="cellIs" dxfId="124" priority="9" stopIfTrue="1" operator="equal">
      <formula>0</formula>
    </cfRule>
  </conditionalFormatting>
  <conditionalFormatting sqref="G34">
    <cfRule type="cellIs" dxfId="123" priority="8" stopIfTrue="1" operator="equal">
      <formula>0</formula>
    </cfRule>
  </conditionalFormatting>
  <conditionalFormatting sqref="J34">
    <cfRule type="cellIs" dxfId="122" priority="3" stopIfTrue="1" operator="equal">
      <formula>0</formula>
    </cfRule>
  </conditionalFormatting>
  <conditionalFormatting sqref="K34">
    <cfRule type="cellIs" dxfId="121" priority="2" stopIfTrue="1" operator="equal">
      <formula>0</formula>
    </cfRule>
  </conditionalFormatting>
  <conditionalFormatting sqref="L34">
    <cfRule type="cellIs" dxfId="120" priority="1" stopIfTrue="1" operator="equal">
      <formula>0</formula>
    </cfRule>
  </conditionalFormatting>
  <pageMargins left="0.11811023622047245" right="0.11811023622047245" top="0" bottom="0" header="0.31496062992125984" footer="0.31496062992125984"/>
  <pageSetup paperSize="9" scale="55" orientation="landscape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5"/>
  <sheetViews>
    <sheetView topLeftCell="B25" zoomScale="75" zoomScaleNormal="75" workbookViewId="0">
      <selection activeCell="G24" sqref="G24"/>
    </sheetView>
  </sheetViews>
  <sheetFormatPr defaultRowHeight="15"/>
  <cols>
    <col min="1" max="1" width="2.42578125" customWidth="1"/>
    <col min="3" max="3" width="60.5703125" customWidth="1"/>
    <col min="4" max="4" width="14.28515625" customWidth="1"/>
    <col min="5" max="5" width="9.5703125" customWidth="1"/>
    <col min="6" max="6" width="27" customWidth="1"/>
    <col min="7" max="7" width="25.42578125" customWidth="1"/>
    <col min="8" max="9" width="20.7109375" customWidth="1"/>
    <col min="10" max="10" width="24" customWidth="1"/>
    <col min="11" max="11" width="23.85546875" customWidth="1"/>
    <col min="12" max="12" width="22.85546875" customWidth="1"/>
  </cols>
  <sheetData>
    <row r="1" spans="1:12" ht="59.25" customHeight="1">
      <c r="A1" s="1"/>
      <c r="B1" s="1"/>
      <c r="C1" s="1"/>
      <c r="D1" s="1"/>
      <c r="E1" s="1"/>
      <c r="F1" s="1"/>
      <c r="G1" s="1"/>
      <c r="H1" s="1"/>
      <c r="I1" s="1"/>
      <c r="J1" s="134" t="s">
        <v>0</v>
      </c>
      <c r="K1" s="134"/>
      <c r="L1" s="134"/>
    </row>
    <row r="2" spans="1:12" ht="25.5">
      <c r="A2" s="1"/>
      <c r="B2" s="1"/>
      <c r="C2" s="135" t="s">
        <v>1</v>
      </c>
      <c r="D2" s="136"/>
      <c r="E2" s="136"/>
      <c r="F2" s="136"/>
      <c r="G2" s="136"/>
      <c r="H2" s="136"/>
      <c r="I2" s="136"/>
      <c r="J2" s="136"/>
      <c r="K2" s="136"/>
      <c r="L2" s="136"/>
    </row>
    <row r="3" spans="1:12" ht="22.5">
      <c r="A3" s="1"/>
      <c r="B3" s="1"/>
      <c r="C3" s="137" t="s">
        <v>55</v>
      </c>
      <c r="D3" s="138"/>
      <c r="E3" s="138"/>
      <c r="F3" s="138"/>
      <c r="G3" s="138"/>
      <c r="H3" s="138"/>
      <c r="I3" s="138"/>
      <c r="J3" s="138"/>
      <c r="K3" s="138"/>
      <c r="L3" s="138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22.5">
      <c r="A5" s="1"/>
      <c r="B5" s="1"/>
      <c r="C5" s="2"/>
      <c r="D5" s="1"/>
      <c r="E5" s="3" t="s">
        <v>2</v>
      </c>
      <c r="F5" s="139" t="s">
        <v>79</v>
      </c>
      <c r="G5" s="139"/>
      <c r="H5" s="4">
        <v>2022</v>
      </c>
      <c r="I5" s="5" t="s">
        <v>4</v>
      </c>
      <c r="J5" s="6" t="s">
        <v>5</v>
      </c>
      <c r="K5" s="2"/>
      <c r="L5" s="2"/>
    </row>
    <row r="6" spans="1:12" ht="18.75">
      <c r="A6" s="1"/>
      <c r="B6" s="1"/>
      <c r="C6" s="7"/>
      <c r="D6" s="1"/>
      <c r="E6" s="7"/>
      <c r="F6" s="140" t="s">
        <v>6</v>
      </c>
      <c r="G6" s="140"/>
      <c r="H6" s="100"/>
      <c r="I6" s="7"/>
      <c r="J6" s="7"/>
      <c r="K6" s="7"/>
      <c r="L6" s="7"/>
    </row>
    <row r="7" spans="1:12" ht="9.9499999999999993" customHeight="1" thickBot="1">
      <c r="A7" s="1"/>
      <c r="B7" s="1"/>
      <c r="C7" s="7"/>
      <c r="D7" s="7"/>
      <c r="E7" s="7"/>
      <c r="F7" s="100"/>
      <c r="G7" s="100"/>
      <c r="H7" s="7"/>
      <c r="I7" s="7"/>
      <c r="J7" s="7"/>
      <c r="K7" s="7"/>
      <c r="L7" s="7"/>
    </row>
    <row r="8" spans="1:12" ht="19.5" customHeight="1" thickBot="1">
      <c r="A8" s="1"/>
      <c r="B8" s="141" t="s">
        <v>7</v>
      </c>
      <c r="C8" s="142"/>
      <c r="D8" s="142"/>
      <c r="E8" s="142"/>
      <c r="F8" s="142"/>
      <c r="G8" s="143"/>
      <c r="H8" s="8" t="s">
        <v>8</v>
      </c>
      <c r="I8" s="9"/>
      <c r="J8" s="144" t="s">
        <v>56</v>
      </c>
      <c r="K8" s="144"/>
      <c r="L8" s="144"/>
    </row>
    <row r="9" spans="1:12" ht="21.75" customHeight="1">
      <c r="A9" s="1"/>
      <c r="B9" s="145" t="s">
        <v>57</v>
      </c>
      <c r="C9" s="146"/>
      <c r="D9" s="146"/>
      <c r="E9" s="146"/>
      <c r="F9" s="146"/>
      <c r="G9" s="147"/>
      <c r="H9" s="151" t="s">
        <v>9</v>
      </c>
      <c r="I9" s="9"/>
      <c r="J9" s="144" t="s">
        <v>10</v>
      </c>
      <c r="K9" s="144"/>
      <c r="L9" s="144"/>
    </row>
    <row r="10" spans="1:12" ht="99.75" customHeight="1" thickBot="1">
      <c r="A10" s="1"/>
      <c r="B10" s="148"/>
      <c r="C10" s="149"/>
      <c r="D10" s="149"/>
      <c r="E10" s="149"/>
      <c r="F10" s="149"/>
      <c r="G10" s="150"/>
      <c r="H10" s="152"/>
      <c r="I10" s="10"/>
      <c r="J10" s="153"/>
      <c r="K10" s="153"/>
      <c r="L10" s="153"/>
    </row>
    <row r="11" spans="1:12" ht="9.9499999999999993" customHeight="1" thickBot="1">
      <c r="A11" s="1"/>
      <c r="B11" s="1"/>
      <c r="C11" s="9"/>
      <c r="D11" s="9"/>
      <c r="E11" s="9"/>
      <c r="F11" s="9"/>
      <c r="G11" s="9"/>
      <c r="H11" s="9"/>
      <c r="I11" s="9"/>
      <c r="J11" s="11"/>
      <c r="K11" s="11"/>
      <c r="L11" s="11"/>
    </row>
    <row r="12" spans="1:12" ht="18.75">
      <c r="A12" s="1"/>
      <c r="B12" s="12" t="s">
        <v>11</v>
      </c>
      <c r="C12" s="13"/>
      <c r="D12" s="14"/>
      <c r="E12" s="14"/>
      <c r="F12" s="14"/>
      <c r="G12" s="14"/>
      <c r="H12" s="14"/>
      <c r="I12" s="14"/>
      <c r="J12" s="15"/>
      <c r="K12" s="15"/>
      <c r="L12" s="16"/>
    </row>
    <row r="13" spans="1:12" ht="18.75">
      <c r="A13" s="1"/>
      <c r="B13" s="17" t="s">
        <v>58</v>
      </c>
      <c r="C13" s="18"/>
      <c r="D13" s="18"/>
      <c r="E13" s="18"/>
      <c r="F13" s="18"/>
      <c r="G13" s="18"/>
      <c r="H13" s="18"/>
      <c r="I13" s="18"/>
      <c r="J13" s="18"/>
      <c r="K13" s="18"/>
      <c r="L13" s="19"/>
    </row>
    <row r="14" spans="1:12" ht="18.75">
      <c r="A14" s="1"/>
      <c r="B14" s="17" t="s">
        <v>71</v>
      </c>
      <c r="C14" s="20"/>
      <c r="D14" s="20"/>
      <c r="E14" s="20"/>
      <c r="F14" s="20"/>
      <c r="G14" s="20"/>
      <c r="H14" s="21"/>
      <c r="I14" s="20"/>
      <c r="J14" s="20"/>
      <c r="K14" s="20"/>
      <c r="L14" s="22"/>
    </row>
    <row r="15" spans="1:12" ht="18.75">
      <c r="A15" s="1"/>
      <c r="B15" s="23"/>
      <c r="C15" s="154" t="s">
        <v>70</v>
      </c>
      <c r="D15" s="154"/>
      <c r="E15" s="154"/>
      <c r="F15" s="154"/>
      <c r="G15" s="154"/>
      <c r="H15" s="154"/>
      <c r="I15" s="154"/>
      <c r="J15" s="154"/>
      <c r="K15" s="154"/>
      <c r="L15" s="155"/>
    </row>
    <row r="16" spans="1:12" ht="16.5" thickBot="1">
      <c r="A16" s="1"/>
      <c r="B16" s="132" t="s">
        <v>12</v>
      </c>
      <c r="C16" s="133"/>
      <c r="D16" s="133"/>
      <c r="E16" s="133"/>
      <c r="F16" s="133"/>
      <c r="G16" s="133"/>
      <c r="H16" s="133"/>
      <c r="I16" s="133"/>
      <c r="J16" s="133"/>
      <c r="K16" s="133"/>
      <c r="L16" s="24"/>
    </row>
    <row r="17" spans="1:12" ht="9.9499999999999993" customHeight="1" thickBot="1">
      <c r="A17" s="1"/>
      <c r="B17" s="1"/>
      <c r="C17" s="156"/>
      <c r="D17" s="157"/>
      <c r="E17" s="157"/>
      <c r="F17" s="157"/>
      <c r="G17" s="157"/>
      <c r="H17" s="157"/>
      <c r="I17" s="157"/>
      <c r="J17" s="157"/>
      <c r="K17" s="157"/>
      <c r="L17" s="26"/>
    </row>
    <row r="18" spans="1:12" ht="20.100000000000001" customHeight="1" thickBot="1">
      <c r="A18" s="27"/>
      <c r="B18" s="158" t="s">
        <v>13</v>
      </c>
      <c r="C18" s="159"/>
      <c r="D18" s="164" t="s">
        <v>14</v>
      </c>
      <c r="E18" s="167" t="s">
        <v>15</v>
      </c>
      <c r="F18" s="170" t="s">
        <v>16</v>
      </c>
      <c r="G18" s="173" t="s">
        <v>17</v>
      </c>
      <c r="H18" s="173"/>
      <c r="I18" s="173"/>
      <c r="J18" s="173"/>
      <c r="K18" s="173"/>
      <c r="L18" s="174"/>
    </row>
    <row r="19" spans="1:12" ht="27" customHeight="1" thickBot="1">
      <c r="A19" s="27"/>
      <c r="B19" s="160"/>
      <c r="C19" s="161"/>
      <c r="D19" s="165"/>
      <c r="E19" s="168"/>
      <c r="F19" s="171"/>
      <c r="G19" s="175" t="s">
        <v>18</v>
      </c>
      <c r="H19" s="176"/>
      <c r="I19" s="176"/>
      <c r="J19" s="176"/>
      <c r="K19" s="177"/>
      <c r="L19" s="167" t="s">
        <v>59</v>
      </c>
    </row>
    <row r="20" spans="1:12" ht="49.5" customHeight="1" thickBot="1">
      <c r="A20" s="27"/>
      <c r="B20" s="162"/>
      <c r="C20" s="163"/>
      <c r="D20" s="166"/>
      <c r="E20" s="169"/>
      <c r="F20" s="172"/>
      <c r="G20" s="28" t="s">
        <v>19</v>
      </c>
      <c r="H20" s="28" t="s">
        <v>20</v>
      </c>
      <c r="I20" s="28" t="s">
        <v>21</v>
      </c>
      <c r="J20" s="28" t="s">
        <v>22</v>
      </c>
      <c r="K20" s="29" t="s">
        <v>23</v>
      </c>
      <c r="L20" s="169"/>
    </row>
    <row r="21" spans="1:12" ht="20.100000000000001" customHeight="1" thickBot="1">
      <c r="A21" s="1"/>
      <c r="B21" s="180" t="s">
        <v>24</v>
      </c>
      <c r="C21" s="174"/>
      <c r="D21" s="29" t="s">
        <v>25</v>
      </c>
      <c r="E21" s="101" t="s">
        <v>26</v>
      </c>
      <c r="F21" s="29">
        <v>1</v>
      </c>
      <c r="G21" s="29">
        <v>2</v>
      </c>
      <c r="H21" s="31" t="s">
        <v>27</v>
      </c>
      <c r="I21" s="31" t="s">
        <v>28</v>
      </c>
      <c r="J21" s="29">
        <v>3</v>
      </c>
      <c r="K21" s="101">
        <v>4</v>
      </c>
      <c r="L21" s="101">
        <v>5</v>
      </c>
    </row>
    <row r="22" spans="1:12" s="35" customFormat="1" ht="34.5" customHeight="1">
      <c r="A22" s="9"/>
      <c r="B22" s="181" t="s">
        <v>60</v>
      </c>
      <c r="C22" s="182"/>
      <c r="D22" s="32"/>
      <c r="E22" s="32"/>
      <c r="F22" s="33"/>
      <c r="G22" s="33"/>
      <c r="H22" s="33"/>
      <c r="I22" s="33"/>
      <c r="J22" s="33"/>
      <c r="K22" s="34"/>
      <c r="L22" s="34"/>
    </row>
    <row r="23" spans="1:12" s="35" customFormat="1" ht="24.95" customHeight="1">
      <c r="A23" s="9"/>
      <c r="B23" s="178" t="s">
        <v>29</v>
      </c>
      <c r="C23" s="179"/>
      <c r="D23" s="36" t="s">
        <v>30</v>
      </c>
      <c r="E23" s="37" t="s">
        <v>31</v>
      </c>
      <c r="F23" s="38">
        <f>G23+J23+K23+L23</f>
        <v>8500.009</v>
      </c>
      <c r="G23" s="39">
        <v>4102.1270000000004</v>
      </c>
      <c r="H23" s="39">
        <v>0</v>
      </c>
      <c r="I23" s="39">
        <v>0</v>
      </c>
      <c r="J23" s="39">
        <v>21.684999999999999</v>
      </c>
      <c r="K23" s="40">
        <v>344.41899999999998</v>
      </c>
      <c r="L23" s="40">
        <v>4031.7779999999998</v>
      </c>
    </row>
    <row r="24" spans="1:12" s="35" customFormat="1" ht="24.95" customHeight="1" thickBot="1">
      <c r="A24" s="9"/>
      <c r="B24" s="183" t="s">
        <v>32</v>
      </c>
      <c r="C24" s="184"/>
      <c r="D24" s="41" t="s">
        <v>30</v>
      </c>
      <c r="E24" s="42" t="s">
        <v>33</v>
      </c>
      <c r="F24" s="43">
        <f>G24+J24+K24+L24</f>
        <v>11102.634</v>
      </c>
      <c r="G24" s="39">
        <v>5687.6620000000003</v>
      </c>
      <c r="H24" s="39">
        <v>0</v>
      </c>
      <c r="I24" s="39">
        <v>0</v>
      </c>
      <c r="J24" s="39">
        <v>575.30799999999999</v>
      </c>
      <c r="K24" s="40">
        <v>807.88599999999997</v>
      </c>
      <c r="L24" s="44">
        <v>4031.7779999999998</v>
      </c>
    </row>
    <row r="25" spans="1:12" s="35" customFormat="1" ht="24.95" customHeight="1">
      <c r="A25" s="9"/>
      <c r="B25" s="181" t="s">
        <v>61</v>
      </c>
      <c r="C25" s="182"/>
      <c r="D25" s="32"/>
      <c r="E25" s="45"/>
      <c r="F25" s="46"/>
      <c r="G25" s="47"/>
      <c r="H25" s="47"/>
      <c r="I25" s="47"/>
      <c r="J25" s="47"/>
      <c r="K25" s="48"/>
      <c r="L25" s="48"/>
    </row>
    <row r="26" spans="1:12" s="35" customFormat="1" ht="24.95" customHeight="1">
      <c r="A26" s="9"/>
      <c r="B26" s="178" t="s">
        <v>34</v>
      </c>
      <c r="C26" s="179"/>
      <c r="D26" s="36" t="s">
        <v>35</v>
      </c>
      <c r="E26" s="37" t="s">
        <v>36</v>
      </c>
      <c r="F26" s="38">
        <f>G26+J26+K26+L26</f>
        <v>82.397000000000006</v>
      </c>
      <c r="G26" s="39">
        <v>63.326999999999998</v>
      </c>
      <c r="H26" s="39">
        <v>0</v>
      </c>
      <c r="I26" s="39">
        <v>0</v>
      </c>
      <c r="J26" s="39">
        <v>9.4239999999999995</v>
      </c>
      <c r="K26" s="40">
        <v>9.6460000000000008</v>
      </c>
      <c r="L26" s="40">
        <v>0</v>
      </c>
    </row>
    <row r="27" spans="1:12" s="35" customFormat="1" ht="24.95" customHeight="1" thickBot="1">
      <c r="A27" s="9"/>
      <c r="B27" s="183" t="s">
        <v>37</v>
      </c>
      <c r="C27" s="184"/>
      <c r="D27" s="41" t="s">
        <v>35</v>
      </c>
      <c r="E27" s="42" t="s">
        <v>38</v>
      </c>
      <c r="F27" s="43">
        <f>G27+J27+K27</f>
        <v>424.07200000000006</v>
      </c>
      <c r="G27" s="39">
        <v>321.80200000000002</v>
      </c>
      <c r="H27" s="39">
        <v>0</v>
      </c>
      <c r="I27" s="39">
        <v>0</v>
      </c>
      <c r="J27" s="39">
        <v>49.487000000000002</v>
      </c>
      <c r="K27" s="40">
        <v>52.783000000000001</v>
      </c>
      <c r="L27" s="44">
        <v>0</v>
      </c>
    </row>
    <row r="28" spans="1:12" s="35" customFormat="1" ht="33" customHeight="1">
      <c r="A28" s="9"/>
      <c r="B28" s="181" t="s">
        <v>62</v>
      </c>
      <c r="C28" s="182"/>
      <c r="D28" s="32"/>
      <c r="E28" s="45"/>
      <c r="F28" s="46"/>
      <c r="G28" s="47"/>
      <c r="H28" s="47"/>
      <c r="I28" s="47"/>
      <c r="J28" s="47"/>
      <c r="K28" s="48"/>
      <c r="L28" s="48"/>
    </row>
    <row r="29" spans="1:12" s="35" customFormat="1" ht="24.95" customHeight="1">
      <c r="A29" s="9"/>
      <c r="B29" s="178" t="s">
        <v>34</v>
      </c>
      <c r="C29" s="179"/>
      <c r="D29" s="36" t="s">
        <v>30</v>
      </c>
      <c r="E29" s="37" t="s">
        <v>39</v>
      </c>
      <c r="F29" s="38">
        <f>G29+J29+K29+L29</f>
        <v>2054.8829999999998</v>
      </c>
      <c r="G29" s="39">
        <v>1579.2829999999999</v>
      </c>
      <c r="H29" s="39">
        <v>0</v>
      </c>
      <c r="I29" s="39">
        <v>0</v>
      </c>
      <c r="J29" s="39">
        <v>235.03899999999999</v>
      </c>
      <c r="K29" s="40">
        <v>240.56100000000001</v>
      </c>
      <c r="L29" s="40">
        <v>0</v>
      </c>
    </row>
    <row r="30" spans="1:12" s="35" customFormat="1" ht="24.95" customHeight="1" thickBot="1">
      <c r="A30" s="9"/>
      <c r="B30" s="183" t="s">
        <v>37</v>
      </c>
      <c r="C30" s="184"/>
      <c r="D30" s="41" t="s">
        <v>30</v>
      </c>
      <c r="E30" s="42" t="s">
        <v>40</v>
      </c>
      <c r="F30" s="43">
        <f>G30+J30+K30</f>
        <v>10576.603000000001</v>
      </c>
      <c r="G30" s="39">
        <v>8026.0029999999997</v>
      </c>
      <c r="H30" s="39">
        <v>0</v>
      </c>
      <c r="I30" s="39">
        <v>0</v>
      </c>
      <c r="J30" s="39">
        <v>1234.204</v>
      </c>
      <c r="K30" s="40">
        <v>1316.396</v>
      </c>
      <c r="L30" s="44">
        <v>0</v>
      </c>
    </row>
    <row r="31" spans="1:12" s="35" customFormat="1" ht="24.95" customHeight="1">
      <c r="A31" s="9"/>
      <c r="B31" s="181" t="s">
        <v>63</v>
      </c>
      <c r="C31" s="182"/>
      <c r="D31" s="32"/>
      <c r="E31" s="45"/>
      <c r="F31" s="46"/>
      <c r="G31" s="47"/>
      <c r="H31" s="47"/>
      <c r="I31" s="47"/>
      <c r="J31" s="47"/>
      <c r="K31" s="48"/>
      <c r="L31" s="48"/>
    </row>
    <row r="32" spans="1:12" s="35" customFormat="1" ht="24.95" customHeight="1">
      <c r="A32" s="9"/>
      <c r="B32" s="178" t="s">
        <v>41</v>
      </c>
      <c r="C32" s="179"/>
      <c r="D32" s="36" t="s">
        <v>30</v>
      </c>
      <c r="E32" s="37" t="s">
        <v>42</v>
      </c>
      <c r="F32" s="38">
        <f>G32+J32+K32</f>
        <v>1843.0509999999999</v>
      </c>
      <c r="G32" s="39">
        <v>1327.472</v>
      </c>
      <c r="H32" s="39">
        <v>0</v>
      </c>
      <c r="I32" s="39">
        <v>0</v>
      </c>
      <c r="J32" s="39">
        <v>178.04300000000001</v>
      </c>
      <c r="K32" s="40">
        <v>337.536</v>
      </c>
      <c r="L32" s="40">
        <v>0</v>
      </c>
    </row>
    <row r="33" spans="1:12" s="35" customFormat="1" ht="24.95" customHeight="1" thickBot="1">
      <c r="A33" s="9"/>
      <c r="B33" s="183" t="s">
        <v>43</v>
      </c>
      <c r="C33" s="184"/>
      <c r="D33" s="49" t="s">
        <v>30</v>
      </c>
      <c r="E33" s="50" t="s">
        <v>44</v>
      </c>
      <c r="F33" s="43">
        <f>G33+J33+K33</f>
        <v>7762.1460000000006</v>
      </c>
      <c r="G33" s="51">
        <v>6188.6570000000002</v>
      </c>
      <c r="H33" s="51">
        <v>0</v>
      </c>
      <c r="I33" s="51">
        <v>0</v>
      </c>
      <c r="J33" s="51">
        <v>623.58500000000004</v>
      </c>
      <c r="K33" s="40">
        <v>949.904</v>
      </c>
      <c r="L33" s="52">
        <v>0</v>
      </c>
    </row>
    <row r="34" spans="1:12" s="35" customFormat="1" ht="47.25" customHeight="1" thickBot="1">
      <c r="A34" s="9"/>
      <c r="B34" s="185" t="s">
        <v>64</v>
      </c>
      <c r="C34" s="186"/>
      <c r="D34" s="29" t="s">
        <v>30</v>
      </c>
      <c r="E34" s="31" t="s">
        <v>45</v>
      </c>
      <c r="F34" s="79">
        <f>F23+F30-F33</f>
        <v>11314.466</v>
      </c>
      <c r="G34" s="53">
        <f>G23+G30-G33</f>
        <v>5939.4730000000009</v>
      </c>
      <c r="H34" s="70">
        <v>0</v>
      </c>
      <c r="I34" s="70">
        <v>0</v>
      </c>
      <c r="J34" s="53">
        <f>J23+J30-J33</f>
        <v>632.30399999999986</v>
      </c>
      <c r="K34" s="53">
        <f>K23+K30-K33</f>
        <v>710.91100000000006</v>
      </c>
      <c r="L34" s="53">
        <f>L24+L29-L32</f>
        <v>4031.7779999999998</v>
      </c>
    </row>
    <row r="35" spans="1:12" ht="9.75" customHeight="1">
      <c r="A35" s="54"/>
      <c r="B35" s="55"/>
      <c r="C35" s="55" t="s">
        <v>5</v>
      </c>
      <c r="D35" s="56"/>
      <c r="E35" s="57"/>
      <c r="F35" s="58">
        <v>0</v>
      </c>
      <c r="G35" s="58">
        <v>0</v>
      </c>
      <c r="H35" s="58">
        <v>0</v>
      </c>
      <c r="I35" s="58">
        <v>0</v>
      </c>
      <c r="J35" s="58">
        <v>0</v>
      </c>
      <c r="K35" s="58">
        <v>0</v>
      </c>
      <c r="L35" s="58">
        <v>0</v>
      </c>
    </row>
    <row r="36" spans="1:12" ht="20.100000000000001" customHeight="1">
      <c r="A36" s="54"/>
      <c r="B36" s="187" t="s">
        <v>65</v>
      </c>
      <c r="C36" s="187"/>
      <c r="D36" s="187"/>
      <c r="E36" s="187"/>
      <c r="F36" s="187"/>
      <c r="G36" s="187"/>
      <c r="H36" s="59"/>
      <c r="I36" s="188" t="s">
        <v>66</v>
      </c>
      <c r="J36" s="188"/>
      <c r="K36" s="188"/>
      <c r="L36" s="60"/>
    </row>
    <row r="37" spans="1:12" ht="14.25" customHeight="1">
      <c r="B37" s="61" t="s">
        <v>5</v>
      </c>
      <c r="C37" s="103"/>
      <c r="D37" s="62"/>
      <c r="E37" s="189" t="s">
        <v>46</v>
      </c>
      <c r="F37" s="189"/>
      <c r="G37" s="189"/>
      <c r="H37" s="63" t="s">
        <v>47</v>
      </c>
      <c r="I37" s="190" t="s">
        <v>48</v>
      </c>
      <c r="J37" s="190"/>
      <c r="K37" s="64"/>
    </row>
    <row r="38" spans="1:12" ht="15.75">
      <c r="B38" s="187" t="s">
        <v>49</v>
      </c>
      <c r="C38" s="187"/>
      <c r="D38" s="187"/>
      <c r="E38" s="187"/>
      <c r="F38" s="187"/>
      <c r="G38" s="187"/>
      <c r="H38" s="65"/>
      <c r="I38" s="191" t="s">
        <v>67</v>
      </c>
      <c r="J38" s="191"/>
      <c r="K38" s="191"/>
    </row>
    <row r="39" spans="1:12" ht="12.75" customHeight="1">
      <c r="B39" s="61" t="s">
        <v>5</v>
      </c>
      <c r="C39" s="103"/>
      <c r="D39" s="62"/>
      <c r="E39" s="192" t="s">
        <v>50</v>
      </c>
      <c r="F39" s="192"/>
      <c r="G39" s="192"/>
      <c r="H39" s="192"/>
      <c r="I39" s="190" t="s">
        <v>48</v>
      </c>
      <c r="J39" s="190"/>
      <c r="K39" s="64" t="s">
        <v>5</v>
      </c>
    </row>
    <row r="40" spans="1:12" ht="15.75">
      <c r="B40" s="102" t="s">
        <v>51</v>
      </c>
      <c r="C40" s="102"/>
      <c r="D40" s="102"/>
      <c r="E40" s="102"/>
      <c r="F40" s="102"/>
      <c r="G40" s="102"/>
      <c r="H40" s="65"/>
      <c r="I40" s="191" t="s">
        <v>68</v>
      </c>
      <c r="J40" s="191"/>
      <c r="K40" s="191"/>
    </row>
    <row r="41" spans="1:12" ht="14.25" customHeight="1">
      <c r="B41" s="61" t="s">
        <v>5</v>
      </c>
      <c r="C41" s="68"/>
      <c r="D41" s="62"/>
      <c r="E41" s="193" t="s">
        <v>52</v>
      </c>
      <c r="F41" s="193"/>
      <c r="G41" s="193"/>
      <c r="H41" s="193"/>
      <c r="I41" s="190" t="s">
        <v>48</v>
      </c>
      <c r="J41" s="190"/>
      <c r="K41" s="64" t="s">
        <v>5</v>
      </c>
    </row>
    <row r="42" spans="1:12" ht="15.75">
      <c r="B42" s="187" t="s">
        <v>53</v>
      </c>
      <c r="C42" s="187"/>
      <c r="D42" s="187"/>
      <c r="E42" s="187"/>
      <c r="F42" s="187"/>
      <c r="G42" s="187"/>
      <c r="H42" s="65"/>
      <c r="I42" s="191" t="s">
        <v>69</v>
      </c>
      <c r="J42" s="191"/>
      <c r="K42" s="191"/>
    </row>
    <row r="43" spans="1:12" ht="21.75" customHeight="1">
      <c r="B43" s="61" t="s">
        <v>5</v>
      </c>
      <c r="C43" s="103"/>
      <c r="D43" s="62"/>
      <c r="E43" s="192" t="s">
        <v>54</v>
      </c>
      <c r="F43" s="192"/>
      <c r="G43" s="192"/>
      <c r="H43" s="192"/>
      <c r="I43" s="190" t="s">
        <v>48</v>
      </c>
      <c r="J43" s="190"/>
      <c r="K43" s="64" t="s">
        <v>5</v>
      </c>
    </row>
    <row r="44" spans="1:12" ht="4.5" customHeight="1"/>
    <row r="45" spans="1:12" s="69" customFormat="1" ht="18.75"/>
  </sheetData>
  <mergeCells count="50">
    <mergeCell ref="B16:K16"/>
    <mergeCell ref="J1:L1"/>
    <mergeCell ref="C2:L2"/>
    <mergeCell ref="C3:L3"/>
    <mergeCell ref="F5:G5"/>
    <mergeCell ref="F6:G6"/>
    <mergeCell ref="B8:G8"/>
    <mergeCell ref="J8:L8"/>
    <mergeCell ref="B9:G10"/>
    <mergeCell ref="H9:H10"/>
    <mergeCell ref="J9:L9"/>
    <mergeCell ref="J10:L10"/>
    <mergeCell ref="C15:L15"/>
    <mergeCell ref="C17:K17"/>
    <mergeCell ref="B18:C20"/>
    <mergeCell ref="D18:D20"/>
    <mergeCell ref="E18:E20"/>
    <mergeCell ref="F18:F20"/>
    <mergeCell ref="G18:L18"/>
    <mergeCell ref="G19:K19"/>
    <mergeCell ref="L19:L20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3:C33"/>
    <mergeCell ref="B34:C34"/>
    <mergeCell ref="B36:G36"/>
    <mergeCell ref="I36:K36"/>
    <mergeCell ref="E37:G37"/>
    <mergeCell ref="I37:J37"/>
    <mergeCell ref="B42:G42"/>
    <mergeCell ref="I42:K42"/>
    <mergeCell ref="E43:H43"/>
    <mergeCell ref="I43:J43"/>
    <mergeCell ref="B38:G38"/>
    <mergeCell ref="I38:K38"/>
    <mergeCell ref="E39:H39"/>
    <mergeCell ref="I39:J39"/>
    <mergeCell ref="I40:K40"/>
    <mergeCell ref="E41:H41"/>
    <mergeCell ref="I41:J41"/>
  </mergeCells>
  <conditionalFormatting sqref="J5">
    <cfRule type="containsText" dxfId="119" priority="21" stopIfTrue="1" operator="containsText" text="ЗАПОВНІТЬ місяць">
      <formula>NOT(ISERROR(SEARCH("ЗАПОВНІТЬ місяць",J5)))</formula>
    </cfRule>
  </conditionalFormatting>
  <conditionalFormatting sqref="F35:L35">
    <cfRule type="cellIs" dxfId="118" priority="19" stopIfTrue="1" operator="notEqual">
      <formula>0</formula>
    </cfRule>
    <cfRule type="cellIs" dxfId="117" priority="20" stopIfTrue="1" operator="equal">
      <formula>0</formula>
    </cfRule>
  </conditionalFormatting>
  <conditionalFormatting sqref="C35">
    <cfRule type="containsText" dxfId="116" priority="18" stopIfTrue="1" operator="containsText" text="ПОЯСНІТЬ">
      <formula>NOT(ISERROR(SEARCH("ПОЯСНІТЬ",C35)))</formula>
    </cfRule>
  </conditionalFormatting>
  <conditionalFormatting sqref="G23:L25 H34:I34 G26:K33">
    <cfRule type="cellIs" dxfId="115" priority="17" stopIfTrue="1" operator="equal">
      <formula>0</formula>
    </cfRule>
  </conditionalFormatting>
  <conditionalFormatting sqref="J36">
    <cfRule type="containsText" dxfId="114" priority="16" stopIfTrue="1" operator="containsText" text="ЗАПОВНІТЬ">
      <formula>NOT(ISERROR(SEARCH("ЗАПОВНІТЬ",J36)))</formula>
    </cfRule>
  </conditionalFormatting>
  <conditionalFormatting sqref="C36">
    <cfRule type="containsText" dxfId="113" priority="15" stopIfTrue="1" operator="containsText" text="ЗАПОВНІТЬ">
      <formula>NOT(ISERROR(SEARCH("ЗАПОВНІТЬ",C36)))</formula>
    </cfRule>
  </conditionalFormatting>
  <conditionalFormatting sqref="F36">
    <cfRule type="containsText" dxfId="112" priority="14" stopIfTrue="1" operator="containsText" text="ЗАПОВНІТЬ">
      <formula>NOT(ISERROR(SEARCH("ЗАПОВНІТЬ",F36)))</formula>
    </cfRule>
  </conditionalFormatting>
  <conditionalFormatting sqref="K41 K43 K39 K37">
    <cfRule type="containsText" dxfId="111" priority="13" stopIfTrue="1" operator="containsText" text="ЗАПОВНІТЬ ПРІЗВИЩЕ">
      <formula>NOT(ISERROR(SEARCH("ЗАПОВНІТЬ ПРІЗВИЩЕ",K37)))</formula>
    </cfRule>
  </conditionalFormatting>
  <conditionalFormatting sqref="B41 B43 B39 B37">
    <cfRule type="containsText" dxfId="110" priority="12" stopIfTrue="1" operator="containsText" text="ЗАПОВНІТЬ">
      <formula>NOT(ISERROR(SEARCH("ЗАПОВНІТЬ",B37)))</formula>
    </cfRule>
  </conditionalFormatting>
  <conditionalFormatting sqref="L26:L33">
    <cfRule type="cellIs" dxfId="109" priority="11" stopIfTrue="1" operator="equal">
      <formula>0</formula>
    </cfRule>
  </conditionalFormatting>
  <conditionalFormatting sqref="L34">
    <cfRule type="cellIs" dxfId="108" priority="7" stopIfTrue="1" operator="equal">
      <formula>0</formula>
    </cfRule>
  </conditionalFormatting>
  <conditionalFormatting sqref="K34">
    <cfRule type="cellIs" dxfId="107" priority="6" stopIfTrue="1" operator="equal">
      <formula>0</formula>
    </cfRule>
  </conditionalFormatting>
  <conditionalFormatting sqref="J34">
    <cfRule type="cellIs" dxfId="106" priority="3" stopIfTrue="1" operator="equal">
      <formula>0</formula>
    </cfRule>
  </conditionalFormatting>
  <conditionalFormatting sqref="G34">
    <cfRule type="cellIs" dxfId="105" priority="2" stopIfTrue="1" operator="equal">
      <formula>0</formula>
    </cfRule>
  </conditionalFormatting>
  <pageMargins left="0.11811023622047245" right="0.11811023622047245" top="0.15748031496062992" bottom="0.15748031496062992" header="0.31496062992125984" footer="0.31496062992125984"/>
  <pageSetup paperSize="9" scale="5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16</vt:i4>
      </vt:variant>
      <vt:variant>
        <vt:lpstr>Іменовані діапазони</vt:lpstr>
      </vt:variant>
      <vt:variant>
        <vt:i4>6</vt:i4>
      </vt:variant>
    </vt:vector>
  </HeadingPairs>
  <TitlesOfParts>
    <vt:vector size="22" baseType="lpstr">
      <vt:lpstr>серпень 21</vt:lpstr>
      <vt:lpstr>вересень 21</vt:lpstr>
      <vt:lpstr>жовтень 21</vt:lpstr>
      <vt:lpstr>лис21</vt:lpstr>
      <vt:lpstr>гру21</vt:lpstr>
      <vt:lpstr>січ22</vt:lpstr>
      <vt:lpstr>бер22</vt:lpstr>
      <vt:lpstr>кві22</vt:lpstr>
      <vt:lpstr>тра22</vt:lpstr>
      <vt:lpstr>чер22</vt:lpstr>
      <vt:lpstr>лип22</vt:lpstr>
      <vt:lpstr>серп22</vt:lpstr>
      <vt:lpstr>вер22</vt:lpstr>
      <vt:lpstr>жов22</vt:lpstr>
      <vt:lpstr>лис22</vt:lpstr>
      <vt:lpstr>гру22</vt:lpstr>
      <vt:lpstr>вер22!Область_друку</vt:lpstr>
      <vt:lpstr>гру22!Область_друку</vt:lpstr>
      <vt:lpstr>жов22!Область_друку</vt:lpstr>
      <vt:lpstr>лис22!Область_друку</vt:lpstr>
      <vt:lpstr>серп22!Область_друку</vt:lpstr>
      <vt:lpstr>'серпень 21'!Область_друку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2023-01-16T12:29:14Z</dcterms:modified>
</cp:coreProperties>
</file>